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총괄갑지" sheetId="1" state="visible" r:id="rId1"/>
    <sheet xmlns:r="http://schemas.openxmlformats.org/officeDocument/2006/relationships" name="원가계산서" sheetId="2" state="visible" r:id="rId2"/>
    <sheet xmlns:r="http://schemas.openxmlformats.org/officeDocument/2006/relationships" name="공종별집계표" sheetId="3" state="visible" r:id="rId3"/>
    <sheet xmlns:r="http://schemas.openxmlformats.org/officeDocument/2006/relationships" name="공종별내역서" sheetId="4" state="visible" r:id="rId4"/>
  </sheets>
  <definedNames>
    <definedName name="_xlnm.Print_Titles" localSheetId="2">'공종별집계표'!$3:$4</definedName>
    <definedName name="_xlnm.Print_Titles" localSheetId="3">'공종별내역서'!$2:$3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9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b val="1"/>
      <sz val="14"/>
    </font>
    <font>
      <name val="맑은 고딕"/>
      <sz val="11"/>
    </font>
    <font>
      <name val="맑은 고딕"/>
      <b val="1"/>
      <sz val="12"/>
    </font>
    <font>
      <name val="맑은 고딕"/>
      <b val="1"/>
      <sz val="13"/>
    </font>
    <font>
      <name val="맑은 고딕"/>
      <b val="1"/>
      <sz val="9"/>
    </font>
    <font>
      <name val="맑은 고딕"/>
      <sz val="9"/>
    </font>
    <font>
      <name val="맑은 고딕"/>
      <sz val="10"/>
    </font>
  </fonts>
  <fills count="6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CEFF2"/>
      </patternFill>
    </fill>
    <fill>
      <patternFill patternType="solid">
        <fgColor rgb="00F2F4F6"/>
      </patternFill>
    </fill>
    <fill>
      <patternFill patternType="solid">
        <fgColor rgb="00D7DCE2"/>
      </patternFill>
    </fill>
  </fills>
  <borders count="5">
    <border>
      <left/>
      <right/>
      <top/>
      <bottom/>
      <diagonal/>
    </border>
    <border>
      <left style="thin">
        <color rgb="009AA3AD"/>
      </left>
      <right style="thin">
        <color rgb="009AA3AD"/>
      </right>
      <top style="thin">
        <color rgb="009AA3AD"/>
      </top>
      <bottom style="thin">
        <color rgb="009AA3AD"/>
      </bottom>
    </border>
    <border>
      <left/>
      <right/>
      <top style="thin">
        <color rgb="009AA3AD"/>
      </top>
      <bottom/>
      <diagonal/>
    </border>
    <border>
      <left/>
      <right style="thin">
        <color rgb="009AA3AD"/>
      </right>
      <top style="thin">
        <color rgb="009AA3AD"/>
      </top>
      <bottom/>
      <diagonal/>
    </border>
    <border>
      <left/>
      <right style="thin">
        <color rgb="009AA3AD"/>
      </right>
      <top style="thin">
        <color rgb="009AA3AD"/>
      </top>
      <bottom style="thin">
        <color rgb="009AA3AD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3" fontId="7" fillId="0" borderId="1" applyAlignment="1" pivotButton="0" quotePrefix="0" xfId="0">
      <alignment horizontal="right" vertical="center"/>
    </xf>
    <xf numFmtId="3" fontId="6" fillId="0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7" fillId="0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0" fontId="7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right" vertical="center"/>
    </xf>
    <xf numFmtId="3" fontId="6" fillId="5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3" fontId="6" fillId="4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164" fontId="7" fillId="0" borderId="1" applyAlignment="1" pivotButton="0" quotePrefix="0" xfId="0">
      <alignment horizontal="right" vertical="center"/>
    </xf>
    <xf numFmtId="0" fontId="7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6:H13"/>
  <sheetViews>
    <sheetView workbookViewId="0">
      <selection activeCell="A1" sqref="A1"/>
    </sheetView>
  </sheetViews>
  <sheetFormatPr baseColWidth="8" defaultRowHeight="15"/>
  <sheetData>
    <row r="6">
      <c r="A6" s="1" t="inlineStr">
        <is>
          <t>공사 내역서</t>
        </is>
      </c>
    </row>
    <row r="8">
      <c r="A8" s="2" t="inlineStr">
        <is>
          <t>- 공 사 예 산 서 -</t>
        </is>
      </c>
    </row>
    <row r="10">
      <c r="A10" s="3" t="inlineStr">
        <is>
          <t>2026-07</t>
        </is>
      </c>
    </row>
    <row r="13">
      <c r="A13" s="4" t="inlineStr">
        <is>
          <t>강산건축디자인</t>
        </is>
      </c>
    </row>
  </sheetData>
  <mergeCells count="4">
    <mergeCell ref="A13:H13"/>
    <mergeCell ref="A8:H8"/>
    <mergeCell ref="A6:H6"/>
    <mergeCell ref="A10:H10"/>
  </mergeCells>
  <printOptions horizontalCentered="1"/>
  <pageMargins left="0.35" right="0.35" top="0.5" bottom="0.5" header="0.2" footer="0.2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3"/>
  <sheetViews>
    <sheetView workbookViewId="0">
      <selection activeCell="A1" sqref="A1"/>
    </sheetView>
  </sheetViews>
  <sheetFormatPr baseColWidth="8" defaultRowHeight="15"/>
  <cols>
    <col width="5" customWidth="1" min="1" max="1"/>
    <col width="8" customWidth="1" min="2" max="2"/>
    <col width="15" customWidth="1" min="3" max="3"/>
    <col width="17" customWidth="1" min="4" max="4"/>
    <col width="16" customWidth="1" min="5" max="5"/>
    <col width="26" customWidth="1" min="6" max="6"/>
  </cols>
  <sheetData>
    <row r="1">
      <c r="B1" s="2" t="inlineStr">
        <is>
          <t>공 사 원 가 계 산 서</t>
        </is>
      </c>
    </row>
    <row r="2">
      <c r="B2" s="5" t="inlineStr">
        <is>
          <t>공사명 : 공사 내역서</t>
        </is>
      </c>
    </row>
    <row r="3">
      <c r="B3" s="6" t="inlineStr">
        <is>
          <t>비        목</t>
        </is>
      </c>
      <c r="C3" s="7" t="inlineStr"/>
      <c r="E3" s="6" t="inlineStr">
        <is>
          <t>금       액</t>
        </is>
      </c>
      <c r="F3" s="6" t="inlineStr">
        <is>
          <t>비        고</t>
        </is>
      </c>
    </row>
    <row r="4">
      <c r="A4" s="8" t="inlineStr">
        <is>
          <t>A1</t>
        </is>
      </c>
      <c r="B4" s="9" t="inlineStr"/>
      <c r="C4" s="9" t="inlineStr">
        <is>
          <t>직 접 재 료 비</t>
        </is>
      </c>
      <c r="D4" s="10" t="n"/>
      <c r="E4" s="11">
        <f>TRUNC(공종별집계표!F5,0)</f>
        <v/>
      </c>
      <c r="F4" s="9" t="inlineStr"/>
    </row>
    <row r="5">
      <c r="A5" s="8" t="inlineStr">
        <is>
          <t>A2</t>
        </is>
      </c>
      <c r="B5" s="9" t="inlineStr"/>
      <c r="C5" s="9" t="inlineStr">
        <is>
          <t>간 접 재 료 비</t>
        </is>
      </c>
      <c r="E5" s="11" t="n">
        <v>0</v>
      </c>
      <c r="F5" s="9" t="inlineStr"/>
    </row>
    <row r="6">
      <c r="A6" s="8" t="inlineStr">
        <is>
          <t>A3</t>
        </is>
      </c>
      <c r="B6" s="9" t="inlineStr"/>
      <c r="C6" s="9" t="inlineStr">
        <is>
          <t>[ 재 료 비 계 ]</t>
        </is>
      </c>
      <c r="E6" s="12">
        <f>TRUNC(E4+E5,0)</f>
        <v/>
      </c>
      <c r="F6" s="9" t="inlineStr"/>
    </row>
    <row r="7">
      <c r="A7" s="8" t="inlineStr">
        <is>
          <t>B1</t>
        </is>
      </c>
      <c r="B7" s="9" t="inlineStr"/>
      <c r="C7" s="9" t="inlineStr">
        <is>
          <t>직 접 노 무 비</t>
        </is>
      </c>
      <c r="E7" s="11">
        <f>TRUNC(공종별집계표!H5,0)</f>
        <v/>
      </c>
      <c r="F7" s="9" t="inlineStr"/>
    </row>
    <row r="8">
      <c r="A8" s="8" t="inlineStr">
        <is>
          <t>B2</t>
        </is>
      </c>
      <c r="B8" s="9" t="inlineStr"/>
      <c r="C8" s="9" t="inlineStr">
        <is>
          <t>간 접 노 무 비</t>
        </is>
      </c>
      <c r="E8" s="11">
        <f>TRUNC(E7*0.126,0)</f>
        <v/>
      </c>
      <c r="F8" s="9" t="inlineStr">
        <is>
          <t>직접노무비×12.6%</t>
        </is>
      </c>
    </row>
    <row r="9">
      <c r="A9" s="8" t="inlineStr">
        <is>
          <t>BS</t>
        </is>
      </c>
      <c r="B9" s="9" t="inlineStr"/>
      <c r="C9" s="9" t="inlineStr">
        <is>
          <t>[ 노 무 비 계 ]</t>
        </is>
      </c>
      <c r="E9" s="12">
        <f>TRUNC(E7+E8,0)</f>
        <v/>
      </c>
      <c r="F9" s="9" t="inlineStr"/>
    </row>
    <row r="10">
      <c r="A10" s="8" t="inlineStr">
        <is>
          <t>C1</t>
        </is>
      </c>
      <c r="B10" s="9" t="inlineStr"/>
      <c r="C10" s="9" t="inlineStr">
        <is>
          <t>기 계 경 비</t>
        </is>
      </c>
      <c r="E10" s="11">
        <f>TRUNC(공종별집계표!J5,0)</f>
        <v/>
      </c>
      <c r="F10" s="9" t="inlineStr"/>
    </row>
    <row r="11">
      <c r="A11" s="8" t="inlineStr">
        <is>
          <t>C2</t>
        </is>
      </c>
      <c r="B11" s="9" t="inlineStr"/>
      <c r="C11" s="9" t="inlineStr">
        <is>
          <t>산 재 보 험 료</t>
        </is>
      </c>
      <c r="E11" s="11">
        <f>TRUNC(E9*0.0356,0)</f>
        <v/>
      </c>
      <c r="F11" s="9" t="inlineStr">
        <is>
          <t>노무비×3.56%</t>
        </is>
      </c>
    </row>
    <row r="12">
      <c r="A12" s="8" t="inlineStr">
        <is>
          <t>C3</t>
        </is>
      </c>
      <c r="B12" s="9" t="inlineStr"/>
      <c r="C12" s="9" t="inlineStr">
        <is>
          <t>고 용 보 험 료</t>
        </is>
      </c>
      <c r="E12" s="11">
        <f>TRUNC(E9*0.0101,0)</f>
        <v/>
      </c>
      <c r="F12" s="9" t="inlineStr">
        <is>
          <t>노무비×1.01%</t>
        </is>
      </c>
    </row>
    <row r="13">
      <c r="A13" s="8" t="inlineStr">
        <is>
          <t>C4</t>
        </is>
      </c>
      <c r="B13" s="9" t="inlineStr"/>
      <c r="C13" s="9" t="inlineStr">
        <is>
          <t>산업안전보건관리비</t>
        </is>
      </c>
      <c r="E13" s="11">
        <f>TRUNC((E6+E7)*0.0293,0)</f>
        <v/>
      </c>
      <c r="F13" s="9" t="inlineStr">
        <is>
          <t>(재료비+직노)×2.93%</t>
        </is>
      </c>
    </row>
    <row r="14">
      <c r="A14" s="8" t="inlineStr">
        <is>
          <t>C5</t>
        </is>
      </c>
      <c r="B14" s="9" t="inlineStr"/>
      <c r="C14" s="9" t="inlineStr">
        <is>
          <t>환 경 보 전 비</t>
        </is>
      </c>
      <c r="E14" s="11">
        <f>TRUNC((E6+E7+E10)*0.003,0)</f>
        <v/>
      </c>
      <c r="F14" s="9" t="inlineStr">
        <is>
          <t>(재료+직노+기계경비)×0.3%</t>
        </is>
      </c>
    </row>
    <row r="15">
      <c r="A15" s="8" t="inlineStr">
        <is>
          <t>C6</t>
        </is>
      </c>
      <c r="B15" s="9" t="inlineStr"/>
      <c r="C15" s="9" t="inlineStr">
        <is>
          <t>기 타 경 비</t>
        </is>
      </c>
      <c r="E15" s="11">
        <f>TRUNC((E6+E9)*0.052,0)</f>
        <v/>
      </c>
      <c r="F15" s="9" t="inlineStr">
        <is>
          <t>(재료비+노무비)×5.2%</t>
        </is>
      </c>
    </row>
    <row r="16">
      <c r="A16" s="8" t="inlineStr">
        <is>
          <t>CS</t>
        </is>
      </c>
      <c r="B16" s="9" t="inlineStr"/>
      <c r="C16" s="9" t="inlineStr">
        <is>
          <t>[ 경 비 계 ]</t>
        </is>
      </c>
      <c r="E16" s="12">
        <f>TRUNC(E10+E11+E12+E13+E14+E15,0)</f>
        <v/>
      </c>
      <c r="F16" s="9" t="inlineStr"/>
    </row>
    <row r="17">
      <c r="A17" s="8" t="inlineStr">
        <is>
          <t>S1</t>
        </is>
      </c>
      <c r="B17" s="13" t="inlineStr">
        <is>
          <t>계</t>
        </is>
      </c>
      <c r="C17" s="9" t="inlineStr"/>
      <c r="E17" s="12">
        <f>TRUNC(E6+E9+E16,0)</f>
        <v/>
      </c>
      <c r="F17" s="9" t="inlineStr"/>
    </row>
    <row r="18">
      <c r="A18" s="8" t="inlineStr">
        <is>
          <t>D1</t>
        </is>
      </c>
      <c r="B18" s="9" t="inlineStr">
        <is>
          <t>일 반 관 리 비</t>
        </is>
      </c>
      <c r="C18" s="9" t="inlineStr"/>
      <c r="E18" s="11">
        <f>TRUNC(E17*0.06,0)</f>
        <v/>
      </c>
      <c r="F18" s="9" t="inlineStr">
        <is>
          <t>계×6%</t>
        </is>
      </c>
    </row>
    <row r="19">
      <c r="A19" s="8" t="inlineStr">
        <is>
          <t>D2</t>
        </is>
      </c>
      <c r="B19" s="9" t="inlineStr">
        <is>
          <t>이         윤</t>
        </is>
      </c>
      <c r="C19" s="9" t="inlineStr"/>
      <c r="E19" s="11">
        <f>TRUNC((E9+E16+E18)*0.15,0)</f>
        <v/>
      </c>
      <c r="F19" s="9" t="inlineStr">
        <is>
          <t>(노무비+경비+일반관리비)×15%</t>
        </is>
      </c>
    </row>
    <row r="20">
      <c r="A20" s="8" t="inlineStr">
        <is>
          <t>D9</t>
        </is>
      </c>
      <c r="B20" s="13" t="inlineStr">
        <is>
          <t>공 급 가 액</t>
        </is>
      </c>
      <c r="C20" s="9" t="inlineStr"/>
      <c r="E20" s="12">
        <f>E17+E18+E19</f>
        <v/>
      </c>
      <c r="F20" s="9" t="inlineStr"/>
    </row>
    <row r="21">
      <c r="A21" s="8" t="inlineStr">
        <is>
          <t>DB</t>
        </is>
      </c>
      <c r="B21" s="9" t="inlineStr">
        <is>
          <t>부 가 가 치 세</t>
        </is>
      </c>
      <c r="C21" s="9" t="inlineStr"/>
      <c r="E21" s="11">
        <f>TRUNC(E20*0.1,-1)</f>
        <v/>
      </c>
      <c r="F21" s="9" t="inlineStr">
        <is>
          <t>공급가액×10%</t>
        </is>
      </c>
    </row>
    <row r="22">
      <c r="A22" s="8" t="inlineStr">
        <is>
          <t>DH</t>
        </is>
      </c>
      <c r="B22" s="13" t="inlineStr">
        <is>
          <t>도 급 액</t>
        </is>
      </c>
      <c r="C22" s="9" t="inlineStr"/>
      <c r="E22" s="12">
        <f>E20+E21</f>
        <v/>
      </c>
      <c r="F22" s="9" t="inlineStr"/>
    </row>
    <row r="23">
      <c r="A23" s="8" t="inlineStr">
        <is>
          <t>S2</t>
        </is>
      </c>
      <c r="B23" s="13" t="inlineStr">
        <is>
          <t>총 공 사 비</t>
        </is>
      </c>
      <c r="C23" s="9" t="inlineStr"/>
      <c r="E23" s="12">
        <f>ROUNDDOWN(E22,-3)</f>
        <v/>
      </c>
      <c r="F23" s="9" t="inlineStr">
        <is>
          <t>천원미만 절사</t>
        </is>
      </c>
    </row>
  </sheetData>
  <mergeCells count="31">
    <mergeCell ref="C6:D6"/>
    <mergeCell ref="C15:D15"/>
    <mergeCell ref="C5:D5"/>
    <mergeCell ref="C14:D14"/>
    <mergeCell ref="B20"/>
    <mergeCell ref="C4:D4"/>
    <mergeCell ref="C20:D20"/>
    <mergeCell ref="B4"/>
    <mergeCell ref="C10:D10"/>
    <mergeCell ref="C16:D16"/>
    <mergeCell ref="B2:F2"/>
    <mergeCell ref="C22:D22"/>
    <mergeCell ref="B1:F1"/>
    <mergeCell ref="C9:D9"/>
    <mergeCell ref="B22"/>
    <mergeCell ref="C12:D12"/>
    <mergeCell ref="B18"/>
    <mergeCell ref="C21:D21"/>
    <mergeCell ref="B21"/>
    <mergeCell ref="C11:D11"/>
    <mergeCell ref="C17:D17"/>
    <mergeCell ref="C23:D23"/>
    <mergeCell ref="C8:D8"/>
    <mergeCell ref="B23"/>
    <mergeCell ref="B17"/>
    <mergeCell ref="C7:D7"/>
    <mergeCell ref="C19:D19"/>
    <mergeCell ref="C13:D13"/>
    <mergeCell ref="C18:D18"/>
    <mergeCell ref="B19"/>
    <mergeCell ref="C3:D3"/>
  </mergeCells>
  <printOptions horizontalCentered="1"/>
  <pageMargins left="0.35" right="0.35" top="0.5" bottom="0.5" header="0.2" footer="0.2"/>
  <pageSetup orientation="portrait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15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6" customWidth="1" min="3" max="3"/>
    <col width="6.5" customWidth="1" min="4" max="4"/>
    <col width="10" customWidth="1" min="5" max="5"/>
    <col width="11" customWidth="1" min="6" max="6"/>
    <col width="10" customWidth="1" min="7" max="7"/>
    <col width="11" customWidth="1" min="8" max="8"/>
    <col width="10" customWidth="1" min="9" max="9"/>
    <col width="11" customWidth="1" min="10" max="10"/>
    <col width="10" customWidth="1" min="11" max="11"/>
    <col width="12" customWidth="1" min="12" max="12"/>
  </cols>
  <sheetData>
    <row r="1">
      <c r="A1" s="14" t="inlineStr">
        <is>
          <t>공 종 별 집 계 표</t>
        </is>
      </c>
    </row>
    <row r="2">
      <c r="A2" s="5" t="inlineStr">
        <is>
          <t>공사 내역서</t>
        </is>
      </c>
    </row>
    <row r="3">
      <c r="A3" s="6" t="inlineStr">
        <is>
          <t>품 명</t>
        </is>
      </c>
      <c r="B3" s="6" t="inlineStr">
        <is>
          <t>규 격</t>
        </is>
      </c>
      <c r="C3" s="6" t="inlineStr">
        <is>
          <t>단위</t>
        </is>
      </c>
      <c r="D3" s="6" t="inlineStr">
        <is>
          <t>수량</t>
        </is>
      </c>
      <c r="E3" s="6" t="inlineStr">
        <is>
          <t>재 료 비</t>
        </is>
      </c>
      <c r="F3" s="15" t="n"/>
      <c r="G3" s="6" t="inlineStr">
        <is>
          <t>노 무 비</t>
        </is>
      </c>
      <c r="H3" s="15" t="n"/>
      <c r="I3" s="6" t="inlineStr">
        <is>
          <t>경 비</t>
        </is>
      </c>
      <c r="J3" s="15" t="n"/>
      <c r="K3" s="6" t="inlineStr">
        <is>
          <t>합 계</t>
        </is>
      </c>
      <c r="L3" s="15" t="n"/>
    </row>
    <row r="4">
      <c r="E4" s="6" t="inlineStr">
        <is>
          <t>단가</t>
        </is>
      </c>
      <c r="F4" s="6" t="inlineStr">
        <is>
          <t>금액</t>
        </is>
      </c>
      <c r="G4" s="6" t="inlineStr">
        <is>
          <t>단가</t>
        </is>
      </c>
      <c r="H4" s="6" t="inlineStr">
        <is>
          <t>금액</t>
        </is>
      </c>
      <c r="I4" s="6" t="inlineStr">
        <is>
          <t>단가</t>
        </is>
      </c>
      <c r="J4" s="6" t="inlineStr">
        <is>
          <t>금액</t>
        </is>
      </c>
      <c r="K4" s="6" t="inlineStr">
        <is>
          <t>단가</t>
        </is>
      </c>
      <c r="L4" s="6" t="inlineStr">
        <is>
          <t>금액</t>
        </is>
      </c>
    </row>
    <row r="5">
      <c r="A5" s="13" t="inlineStr">
        <is>
          <t>01. 공사 내역서</t>
        </is>
      </c>
      <c r="B5" s="15" t="n"/>
      <c r="C5" s="8" t="inlineStr">
        <is>
          <t>식</t>
        </is>
      </c>
      <c r="D5" s="16" t="n">
        <v>1</v>
      </c>
      <c r="E5" s="12">
        <f>F6</f>
        <v/>
      </c>
      <c r="F5" s="12">
        <f>E5*D5</f>
        <v/>
      </c>
      <c r="G5" s="12">
        <f>H6</f>
        <v/>
      </c>
      <c r="H5" s="12">
        <f>G5*D5</f>
        <v/>
      </c>
      <c r="I5" s="12">
        <f>J6</f>
        <v/>
      </c>
      <c r="J5" s="12">
        <f>I5*D5</f>
        <v/>
      </c>
      <c r="K5" s="12">
        <f>E5+G5+I5</f>
        <v/>
      </c>
      <c r="L5" s="12">
        <f>F5+H5+J5</f>
        <v/>
      </c>
    </row>
    <row r="6">
      <c r="A6" s="17" t="inlineStr">
        <is>
          <t>0101 ◆ 공사</t>
        </is>
      </c>
      <c r="B6" s="18" t="n"/>
      <c r="C6" s="19" t="inlineStr">
        <is>
          <t>식</t>
        </is>
      </c>
      <c r="D6" s="20" t="n">
        <v>1</v>
      </c>
      <c r="E6" s="21">
        <f>SUM(F7:F14)</f>
        <v/>
      </c>
      <c r="F6" s="21">
        <f>E6*D6</f>
        <v/>
      </c>
      <c r="G6" s="21">
        <f>SUM(H7:H14)</f>
        <v/>
      </c>
      <c r="H6" s="21">
        <f>G6*D6</f>
        <v/>
      </c>
      <c r="I6" s="21">
        <f>SUM(J7:J14)</f>
        <v/>
      </c>
      <c r="J6" s="21">
        <f>I6*D6</f>
        <v/>
      </c>
      <c r="K6" s="21">
        <f>E6+G6+I6</f>
        <v/>
      </c>
      <c r="L6" s="21">
        <f>F6+H6+J6</f>
        <v/>
      </c>
    </row>
    <row r="7">
      <c r="A7" s="9" t="inlineStr">
        <is>
          <t>약사동 92 주택신축 철근콘크리트공사</t>
        </is>
      </c>
      <c r="C7" s="8" t="inlineStr">
        <is>
          <t>식</t>
        </is>
      </c>
      <c r="D7" s="16" t="n">
        <v>1</v>
      </c>
      <c r="E7" s="11">
        <f>공종별내역서!F19</f>
        <v/>
      </c>
      <c r="F7" s="11">
        <f>E7*D7</f>
        <v/>
      </c>
      <c r="G7" s="11">
        <f>공종별내역서!H19</f>
        <v/>
      </c>
      <c r="H7" s="11">
        <f>G7*D7</f>
        <v/>
      </c>
      <c r="I7" s="11">
        <f>공종별내역서!J19</f>
        <v/>
      </c>
      <c r="J7" s="11">
        <f>I7*D7</f>
        <v/>
      </c>
      <c r="K7" s="11">
        <f>E7+G7+I7</f>
        <v/>
      </c>
      <c r="L7" s="11">
        <f>F7+H7+J7</f>
        <v/>
      </c>
    </row>
    <row r="8">
      <c r="A8" s="9" t="inlineStr">
        <is>
          <t>1 가설공사</t>
        </is>
      </c>
      <c r="C8" s="8" t="inlineStr">
        <is>
          <t>식</t>
        </is>
      </c>
      <c r="D8" s="16" t="n">
        <v>1</v>
      </c>
      <c r="E8" s="11">
        <f>공종별내역서!F25</f>
        <v/>
      </c>
      <c r="F8" s="11">
        <f>E8*D8</f>
        <v/>
      </c>
      <c r="G8" s="11">
        <f>공종별내역서!H25</f>
        <v/>
      </c>
      <c r="H8" s="11">
        <f>G8*D8</f>
        <v/>
      </c>
      <c r="I8" s="11">
        <f>공종별내역서!J25</f>
        <v/>
      </c>
      <c r="J8" s="11">
        <f>I8*D8</f>
        <v/>
      </c>
      <c r="K8" s="11">
        <f>E8+G8+I8</f>
        <v/>
      </c>
      <c r="L8" s="11">
        <f>F8+H8+J8</f>
        <v/>
      </c>
    </row>
    <row r="9">
      <c r="A9" s="9" t="inlineStr">
        <is>
          <t>2 토공사</t>
        </is>
      </c>
      <c r="C9" s="8" t="inlineStr">
        <is>
          <t>식</t>
        </is>
      </c>
      <c r="D9" s="16" t="n">
        <v>1</v>
      </c>
      <c r="E9" s="11">
        <f>공종별내역서!F32</f>
        <v/>
      </c>
      <c r="F9" s="11">
        <f>E9*D9</f>
        <v/>
      </c>
      <c r="G9" s="11">
        <f>공종별내역서!H32</f>
        <v/>
      </c>
      <c r="H9" s="11">
        <f>G9*D9</f>
        <v/>
      </c>
      <c r="I9" s="11">
        <f>공종별내역서!J32</f>
        <v/>
      </c>
      <c r="J9" s="11">
        <f>I9*D9</f>
        <v/>
      </c>
      <c r="K9" s="11">
        <f>E9+G9+I9</f>
        <v/>
      </c>
      <c r="L9" s="11">
        <f>F9+H9+J9</f>
        <v/>
      </c>
    </row>
    <row r="10">
      <c r="A10" s="9" t="inlineStr">
        <is>
          <t>3 철근콘크리트공사</t>
        </is>
      </c>
      <c r="C10" s="8" t="inlineStr">
        <is>
          <t>식</t>
        </is>
      </c>
      <c r="D10" s="16" t="n">
        <v>1</v>
      </c>
      <c r="E10" s="11">
        <f>공종별내역서!F49</f>
        <v/>
      </c>
      <c r="F10" s="11">
        <f>E10*D10</f>
        <v/>
      </c>
      <c r="G10" s="11">
        <f>공종별내역서!H49</f>
        <v/>
      </c>
      <c r="H10" s="11">
        <f>G10*D10</f>
        <v/>
      </c>
      <c r="I10" s="11">
        <f>공종별내역서!J49</f>
        <v/>
      </c>
      <c r="J10" s="11">
        <f>I10*D10</f>
        <v/>
      </c>
      <c r="K10" s="11">
        <f>E10+G10+I10</f>
        <v/>
      </c>
      <c r="L10" s="11">
        <f>F10+H10+J10</f>
        <v/>
      </c>
    </row>
    <row r="11">
      <c r="A11" s="9" t="inlineStr">
        <is>
          <t>4 옹벽공사</t>
        </is>
      </c>
      <c r="C11" s="8" t="inlineStr">
        <is>
          <t>식</t>
        </is>
      </c>
      <c r="D11" s="16" t="n">
        <v>1</v>
      </c>
      <c r="E11" s="11">
        <f>공종별내역서!F53</f>
        <v/>
      </c>
      <c r="F11" s="11">
        <f>E11*D11</f>
        <v/>
      </c>
      <c r="G11" s="11">
        <f>공종별내역서!H53</f>
        <v/>
      </c>
      <c r="H11" s="11">
        <f>G11*D11</f>
        <v/>
      </c>
      <c r="I11" s="11">
        <f>공종별내역서!J53</f>
        <v/>
      </c>
      <c r="J11" s="11">
        <f>I11*D11</f>
        <v/>
      </c>
      <c r="K11" s="11">
        <f>E11+G11+I11</f>
        <v/>
      </c>
      <c r="L11" s="11">
        <f>F11+H11+J11</f>
        <v/>
      </c>
    </row>
    <row r="12">
      <c r="A12" s="9" t="inlineStr">
        <is>
          <t>5 콘크리트포장공사</t>
        </is>
      </c>
      <c r="C12" s="8" t="inlineStr">
        <is>
          <t>식</t>
        </is>
      </c>
      <c r="D12" s="16" t="n">
        <v>1</v>
      </c>
      <c r="E12" s="11">
        <f>공종별내역서!F60</f>
        <v/>
      </c>
      <c r="F12" s="11">
        <f>E12*D12</f>
        <v/>
      </c>
      <c r="G12" s="11">
        <f>공종별내역서!H60</f>
        <v/>
      </c>
      <c r="H12" s="11">
        <f>G12*D12</f>
        <v/>
      </c>
      <c r="I12" s="11">
        <f>공종별내역서!J60</f>
        <v/>
      </c>
      <c r="J12" s="11">
        <f>I12*D12</f>
        <v/>
      </c>
      <c r="K12" s="11">
        <f>E12+G12+I12</f>
        <v/>
      </c>
      <c r="L12" s="11">
        <f>F12+H12+J12</f>
        <v/>
      </c>
    </row>
    <row r="13">
      <c r="A13" s="9" t="inlineStr">
        <is>
          <t>6 우수공사</t>
        </is>
      </c>
      <c r="C13" s="8" t="inlineStr">
        <is>
          <t>식</t>
        </is>
      </c>
      <c r="D13" s="16" t="n">
        <v>1</v>
      </c>
      <c r="E13" s="11">
        <f>공종별내역서!F68</f>
        <v/>
      </c>
      <c r="F13" s="11">
        <f>E13*D13</f>
        <v/>
      </c>
      <c r="G13" s="11">
        <f>공종별내역서!H68</f>
        <v/>
      </c>
      <c r="H13" s="11">
        <f>G13*D13</f>
        <v/>
      </c>
      <c r="I13" s="11">
        <f>공종별내역서!J68</f>
        <v/>
      </c>
      <c r="J13" s="11">
        <f>I13*D13</f>
        <v/>
      </c>
      <c r="K13" s="11">
        <f>E13+G13+I13</f>
        <v/>
      </c>
      <c r="L13" s="11">
        <f>F13+H13+J13</f>
        <v/>
      </c>
    </row>
    <row r="14">
      <c r="A14" s="9" t="inlineStr">
        <is>
          <t>7 부대공사</t>
        </is>
      </c>
      <c r="C14" s="8" t="inlineStr">
        <is>
          <t>식</t>
        </is>
      </c>
      <c r="D14" s="16" t="n">
        <v>1</v>
      </c>
      <c r="E14" s="11">
        <f>공종별내역서!F84</f>
        <v/>
      </c>
      <c r="F14" s="11">
        <f>E14*D14</f>
        <v/>
      </c>
      <c r="G14" s="11">
        <f>공종별내역서!H84</f>
        <v/>
      </c>
      <c r="H14" s="11">
        <f>G14*D14</f>
        <v/>
      </c>
      <c r="I14" s="11">
        <f>공종별내역서!J84</f>
        <v/>
      </c>
      <c r="J14" s="11">
        <f>I14*D14</f>
        <v/>
      </c>
      <c r="K14" s="11">
        <f>E14+G14+I14</f>
        <v/>
      </c>
      <c r="L14" s="11">
        <f>F14+H14+J14</f>
        <v/>
      </c>
    </row>
    <row r="15">
      <c r="A15" s="22" t="inlineStr">
        <is>
          <t>[ 합           계 ]</t>
        </is>
      </c>
      <c r="B15" s="23" t="n"/>
      <c r="C15" s="23" t="n"/>
      <c r="D15" s="23" t="n"/>
      <c r="E15" s="23" t="n"/>
      <c r="F15" s="24">
        <f>F5</f>
        <v/>
      </c>
      <c r="G15" s="23" t="n"/>
      <c r="H15" s="24">
        <f>H5</f>
        <v/>
      </c>
      <c r="I15" s="23" t="n"/>
      <c r="J15" s="24">
        <f>J5</f>
        <v/>
      </c>
      <c r="K15" s="23" t="n"/>
      <c r="L15" s="24">
        <f>L5</f>
        <v/>
      </c>
    </row>
  </sheetData>
  <mergeCells count="10">
    <mergeCell ref="A2:L2"/>
    <mergeCell ref="C3:C4"/>
    <mergeCell ref="B3:B4"/>
    <mergeCell ref="A3:A4"/>
    <mergeCell ref="A1:L1"/>
    <mergeCell ref="D3:D4"/>
    <mergeCell ref="G3:H3"/>
    <mergeCell ref="E3:F3"/>
    <mergeCell ref="K3:L3"/>
    <mergeCell ref="I3:J3"/>
  </mergeCells>
  <printOptions horizontalCentered="1"/>
  <pageMargins left="0.35" right="0.35" top="0.5" bottom="0.5" header="0.2" footer="0.2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4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6" customWidth="1" min="3" max="3"/>
    <col width="6.5" customWidth="1" min="4" max="4"/>
    <col width="10" customWidth="1" min="5" max="5"/>
    <col width="11" customWidth="1" min="6" max="6"/>
    <col width="10" customWidth="1" min="7" max="7"/>
    <col width="11" customWidth="1" min="8" max="8"/>
    <col width="10" customWidth="1" min="9" max="9"/>
    <col width="11" customWidth="1" min="10" max="10"/>
    <col width="10" customWidth="1" min="11" max="11"/>
    <col width="12" customWidth="1" min="12" max="12"/>
  </cols>
  <sheetData>
    <row r="1" ht="24" customHeight="1">
      <c r="A1" s="14" t="inlineStr">
        <is>
          <t>공사 내역서</t>
        </is>
      </c>
    </row>
    <row r="2">
      <c r="A2" s="6" t="inlineStr">
        <is>
          <t>품 명</t>
        </is>
      </c>
      <c r="B2" s="6" t="inlineStr">
        <is>
          <t>규 격</t>
        </is>
      </c>
      <c r="C2" s="6" t="inlineStr">
        <is>
          <t>단위</t>
        </is>
      </c>
      <c r="D2" s="6" t="inlineStr">
        <is>
          <t>수량</t>
        </is>
      </c>
      <c r="E2" s="6" t="inlineStr">
        <is>
          <t>재 료 비</t>
        </is>
      </c>
      <c r="F2" s="15" t="n"/>
      <c r="G2" s="6" t="inlineStr">
        <is>
          <t>노 무 비</t>
        </is>
      </c>
      <c r="H2" s="15" t="n"/>
      <c r="I2" s="6" t="inlineStr">
        <is>
          <t>경 비</t>
        </is>
      </c>
      <c r="J2" s="15" t="n"/>
      <c r="K2" s="6" t="inlineStr">
        <is>
          <t>합 계</t>
        </is>
      </c>
      <c r="L2" s="15" t="n"/>
    </row>
    <row r="3">
      <c r="E3" s="6" t="inlineStr">
        <is>
          <t>단가</t>
        </is>
      </c>
      <c r="F3" s="6" t="inlineStr">
        <is>
          <t>금액</t>
        </is>
      </c>
      <c r="G3" s="6" t="inlineStr">
        <is>
          <t>단가</t>
        </is>
      </c>
      <c r="H3" s="6" t="inlineStr">
        <is>
          <t>금액</t>
        </is>
      </c>
      <c r="I3" s="6" t="inlineStr">
        <is>
          <t>단가</t>
        </is>
      </c>
      <c r="J3" s="6" t="inlineStr">
        <is>
          <t>금액</t>
        </is>
      </c>
      <c r="K3" s="6" t="inlineStr">
        <is>
          <t>단가</t>
        </is>
      </c>
      <c r="L3" s="6" t="inlineStr">
        <is>
          <t>금액</t>
        </is>
      </c>
    </row>
    <row r="4">
      <c r="A4" s="25" t="inlineStr">
        <is>
          <t>약사동 92 주택신축 철근콘크리트공사</t>
        </is>
      </c>
      <c r="B4" s="26" t="n"/>
      <c r="C4" s="26" t="n"/>
      <c r="D4" s="26" t="n"/>
      <c r="E4" s="26" t="n"/>
      <c r="F4" s="26" t="n"/>
      <c r="G4" s="26" t="n"/>
      <c r="H4" s="26" t="n"/>
      <c r="I4" s="26" t="n"/>
      <c r="J4" s="26" t="n"/>
      <c r="K4" s="26" t="n"/>
      <c r="L4" s="26" t="n"/>
    </row>
    <row r="5">
      <c r="A5" s="9" t="inlineStr">
        <is>
          <t>가설공사</t>
        </is>
      </c>
      <c r="B5" s="9" t="inlineStr"/>
      <c r="C5" s="8" t="inlineStr">
        <is>
          <t>식</t>
        </is>
      </c>
      <c r="D5" s="27" t="n">
        <v>1</v>
      </c>
      <c r="E5" s="11" t="n">
        <v>1291422</v>
      </c>
      <c r="F5" s="11">
        <f>TRUNC(E5*D5,0)</f>
        <v/>
      </c>
      <c r="G5" s="11" t="n">
        <v>28349022</v>
      </c>
      <c r="H5" s="11">
        <f>TRUNC(G5*D5,0)</f>
        <v/>
      </c>
      <c r="I5" s="11" t="n">
        <v>6654250</v>
      </c>
      <c r="J5" s="11">
        <f>TRUNC(I5*D5,0)</f>
        <v/>
      </c>
      <c r="K5" s="11">
        <f>TRUNC(E5+G5+I5,0)</f>
        <v/>
      </c>
      <c r="L5" s="12">
        <f>TRUNC(F5+H5+J5,0)</f>
        <v/>
      </c>
    </row>
    <row r="6">
      <c r="A6" s="9" t="inlineStr">
        <is>
          <t>토공사</t>
        </is>
      </c>
      <c r="B6" s="9" t="inlineStr"/>
      <c r="C6" s="8" t="inlineStr">
        <is>
          <t>식</t>
        </is>
      </c>
      <c r="D6" s="27" t="n">
        <v>1</v>
      </c>
      <c r="E6" s="11" t="n">
        <v>85646</v>
      </c>
      <c r="F6" s="11">
        <f>TRUNC(E6*D6,0)</f>
        <v/>
      </c>
      <c r="G6" s="11" t="n">
        <v>3694074</v>
      </c>
      <c r="H6" s="11">
        <f>TRUNC(G6*D6,0)</f>
        <v/>
      </c>
      <c r="I6" s="11" t="n">
        <v>40439</v>
      </c>
      <c r="J6" s="11">
        <f>TRUNC(I6*D6,0)</f>
        <v/>
      </c>
      <c r="K6" s="11">
        <f>TRUNC(E6+G6+I6,0)</f>
        <v/>
      </c>
      <c r="L6" s="12">
        <f>TRUNC(F6+H6+J6,0)</f>
        <v/>
      </c>
    </row>
    <row r="7">
      <c r="A7" s="9" t="inlineStr">
        <is>
          <t>철근콘크리트공사</t>
        </is>
      </c>
      <c r="B7" s="9" t="inlineStr"/>
      <c r="C7" s="8" t="inlineStr">
        <is>
          <t>식</t>
        </is>
      </c>
      <c r="D7" s="27" t="n">
        <v>1</v>
      </c>
      <c r="E7" s="11" t="n">
        <v>0</v>
      </c>
      <c r="F7" s="11">
        <f>TRUNC(E7*D7,0)</f>
        <v/>
      </c>
      <c r="G7" s="11" t="n">
        <v>277592</v>
      </c>
      <c r="H7" s="11">
        <f>TRUNC(G7*D7,0)</f>
        <v/>
      </c>
      <c r="I7" s="11" t="n">
        <v>0</v>
      </c>
      <c r="J7" s="11">
        <f>TRUNC(I7*D7,0)</f>
        <v/>
      </c>
      <c r="K7" s="11">
        <f>TRUNC(E7+G7+I7,0)</f>
        <v/>
      </c>
      <c r="L7" s="12">
        <f>TRUNC(F7+H7+J7,0)</f>
        <v/>
      </c>
    </row>
    <row r="8">
      <c r="A8" s="9" t="inlineStr">
        <is>
          <t>옹벽공사</t>
        </is>
      </c>
      <c r="B8" s="9" t="inlineStr"/>
      <c r="C8" s="8" t="inlineStr">
        <is>
          <t>식</t>
        </is>
      </c>
      <c r="D8" s="27" t="n">
        <v>1</v>
      </c>
      <c r="E8" s="11" t="n">
        <v>1951</v>
      </c>
      <c r="F8" s="11">
        <f>TRUNC(E8*D8,0)</f>
        <v/>
      </c>
      <c r="G8" s="11" t="n">
        <v>18915</v>
      </c>
      <c r="H8" s="11">
        <f>TRUNC(G8*D8,0)</f>
        <v/>
      </c>
      <c r="I8" s="11" t="n">
        <v>6081</v>
      </c>
      <c r="J8" s="11">
        <f>TRUNC(I8*D8,0)</f>
        <v/>
      </c>
      <c r="K8" s="11">
        <f>TRUNC(E8+G8+I8,0)</f>
        <v/>
      </c>
      <c r="L8" s="12">
        <f>TRUNC(F8+H8+J8,0)</f>
        <v/>
      </c>
    </row>
    <row r="9">
      <c r="A9" s="9" t="inlineStr">
        <is>
          <t>콘크리트포장공사</t>
        </is>
      </c>
      <c r="B9" s="9" t="inlineStr"/>
      <c r="C9" s="8" t="inlineStr">
        <is>
          <t>식</t>
        </is>
      </c>
      <c r="D9" s="27" t="n">
        <v>1</v>
      </c>
      <c r="E9" s="11" t="n">
        <v>1020</v>
      </c>
      <c r="F9" s="11">
        <f>TRUNC(E9*D9,0)</f>
        <v/>
      </c>
      <c r="G9" s="11" t="n">
        <v>1630</v>
      </c>
      <c r="H9" s="11">
        <f>TRUNC(G9*D9,0)</f>
        <v/>
      </c>
      <c r="I9" s="11" t="n">
        <v>35</v>
      </c>
      <c r="J9" s="11">
        <f>TRUNC(I9*D9,0)</f>
        <v/>
      </c>
      <c r="K9" s="11">
        <f>TRUNC(E9+G9+I9,0)</f>
        <v/>
      </c>
      <c r="L9" s="12">
        <f>TRUNC(F9+H9+J9,0)</f>
        <v/>
      </c>
    </row>
    <row r="10">
      <c r="A10" s="9" t="inlineStr">
        <is>
          <t>우수공사</t>
        </is>
      </c>
      <c r="B10" s="9" t="inlineStr"/>
      <c r="C10" s="8" t="inlineStr">
        <is>
          <t>식</t>
        </is>
      </c>
      <c r="D10" s="27" t="n">
        <v>1</v>
      </c>
      <c r="E10" s="11" t="n">
        <v>22220</v>
      </c>
      <c r="F10" s="11">
        <f>TRUNC(E10*D10,0)</f>
        <v/>
      </c>
      <c r="G10" s="11" t="n">
        <v>96743</v>
      </c>
      <c r="H10" s="11">
        <f>TRUNC(G10*D10,0)</f>
        <v/>
      </c>
      <c r="I10" s="11" t="n">
        <v>0</v>
      </c>
      <c r="J10" s="11">
        <f>TRUNC(I10*D10,0)</f>
        <v/>
      </c>
      <c r="K10" s="11">
        <f>TRUNC(E10+G10+I10,0)</f>
        <v/>
      </c>
      <c r="L10" s="12">
        <f>TRUNC(F10+H10+J10,0)</f>
        <v/>
      </c>
    </row>
    <row r="11">
      <c r="A11" s="9" t="inlineStr">
        <is>
          <t>부대공사</t>
        </is>
      </c>
      <c r="B11" s="9" t="inlineStr"/>
      <c r="C11" s="8" t="inlineStr">
        <is>
          <t>식</t>
        </is>
      </c>
      <c r="D11" s="27" t="n">
        <v>1</v>
      </c>
      <c r="E11" s="11" t="n">
        <v>22220</v>
      </c>
      <c r="F11" s="11">
        <f>TRUNC(E11*D11,0)</f>
        <v/>
      </c>
      <c r="G11" s="11" t="n">
        <v>96743</v>
      </c>
      <c r="H11" s="11">
        <f>TRUNC(G11*D11,0)</f>
        <v/>
      </c>
      <c r="I11" s="11" t="n">
        <v>0</v>
      </c>
      <c r="J11" s="11">
        <f>TRUNC(I11*D11,0)</f>
        <v/>
      </c>
      <c r="K11" s="11">
        <f>TRUNC(E11+G11+I11,0)</f>
        <v/>
      </c>
      <c r="L11" s="12">
        <f>TRUNC(F11+H11+J11,0)</f>
        <v/>
      </c>
    </row>
    <row r="12">
      <c r="A12" s="9" t="inlineStr">
        <is>
          <t>산  재  보   험   료</t>
        </is>
      </c>
      <c r="B12" s="9" t="inlineStr">
        <is>
          <t>(노무비)*3.56%</t>
        </is>
      </c>
      <c r="C12" s="8" t="inlineStr">
        <is>
          <t>식</t>
        </is>
      </c>
      <c r="D12" s="27" t="n">
        <v>1</v>
      </c>
      <c r="E12" s="11" t="n">
        <v>22220</v>
      </c>
      <c r="F12" s="11">
        <f>TRUNC(E12*D12,0)</f>
        <v/>
      </c>
      <c r="G12" s="11" t="n">
        <v>96743</v>
      </c>
      <c r="H12" s="11">
        <f>TRUNC(G12*D12,0)</f>
        <v/>
      </c>
      <c r="I12" s="11" t="n">
        <v>0</v>
      </c>
      <c r="J12" s="11">
        <f>TRUNC(I12*D12,0)</f>
        <v/>
      </c>
      <c r="K12" s="11">
        <f>TRUNC(E12+G12+I12,0)</f>
        <v/>
      </c>
      <c r="L12" s="12">
        <f>TRUNC(F12+H12+J12,0)</f>
        <v/>
      </c>
    </row>
    <row r="13">
      <c r="A13" s="9" t="inlineStr">
        <is>
          <t>고  용  보   험   료</t>
        </is>
      </c>
      <c r="B13" s="9" t="inlineStr">
        <is>
          <t>(노무비)*1.01%</t>
        </is>
      </c>
      <c r="C13" s="8" t="inlineStr">
        <is>
          <t>식</t>
        </is>
      </c>
      <c r="D13" s="27" t="n">
        <v>1</v>
      </c>
      <c r="E13" s="11" t="n">
        <v>22220</v>
      </c>
      <c r="F13" s="11">
        <f>TRUNC(E13*D13,0)</f>
        <v/>
      </c>
      <c r="G13" s="11" t="n">
        <v>96743</v>
      </c>
      <c r="H13" s="11">
        <f>TRUNC(G13*D13,0)</f>
        <v/>
      </c>
      <c r="I13" s="11" t="n">
        <v>0</v>
      </c>
      <c r="J13" s="11">
        <f>TRUNC(I13*D13,0)</f>
        <v/>
      </c>
      <c r="K13" s="11">
        <f>TRUNC(E13+G13+I13,0)</f>
        <v/>
      </c>
      <c r="L13" s="12">
        <f>TRUNC(F13+H13+J13,0)</f>
        <v/>
      </c>
    </row>
    <row r="14">
      <c r="A14" s="9" t="inlineStr">
        <is>
          <t>건  강  보   험   료</t>
        </is>
      </c>
      <c r="B14" s="9" t="inlineStr">
        <is>
          <t>(직접노무비)*3.595%</t>
        </is>
      </c>
      <c r="C14" s="8" t="inlineStr">
        <is>
          <t>식</t>
        </is>
      </c>
      <c r="D14" s="27" t="n">
        <v>1</v>
      </c>
      <c r="E14" s="11" t="n">
        <v>22220</v>
      </c>
      <c r="F14" s="11">
        <f>TRUNC(E14*D14,0)</f>
        <v/>
      </c>
      <c r="G14" s="11" t="n">
        <v>96743</v>
      </c>
      <c r="H14" s="11">
        <f>TRUNC(G14*D14,0)</f>
        <v/>
      </c>
      <c r="I14" s="11" t="n">
        <v>0</v>
      </c>
      <c r="J14" s="11">
        <f>TRUNC(I14*D14,0)</f>
        <v/>
      </c>
      <c r="K14" s="11">
        <f>TRUNC(E14+G14+I14,0)</f>
        <v/>
      </c>
      <c r="L14" s="12">
        <f>TRUNC(F14+H14+J14,0)</f>
        <v/>
      </c>
    </row>
    <row r="15">
      <c r="A15" s="9" t="inlineStr">
        <is>
          <t>연  금  보   험   료</t>
        </is>
      </c>
      <c r="B15" s="9" t="inlineStr">
        <is>
          <t>(직접노무비)*4.75%</t>
        </is>
      </c>
      <c r="C15" s="8" t="inlineStr">
        <is>
          <t>식</t>
        </is>
      </c>
      <c r="D15" s="27" t="n">
        <v>1</v>
      </c>
      <c r="E15" s="11" t="n">
        <v>22220</v>
      </c>
      <c r="F15" s="11">
        <f>TRUNC(E15*D15,0)</f>
        <v/>
      </c>
      <c r="G15" s="11" t="n">
        <v>96743</v>
      </c>
      <c r="H15" s="11">
        <f>TRUNC(G15*D15,0)</f>
        <v/>
      </c>
      <c r="I15" s="11" t="n">
        <v>0</v>
      </c>
      <c r="J15" s="11">
        <f>TRUNC(I15*D15,0)</f>
        <v/>
      </c>
      <c r="K15" s="11">
        <f>TRUNC(E15+G15+I15,0)</f>
        <v/>
      </c>
      <c r="L15" s="12">
        <f>TRUNC(F15+H15+J15,0)</f>
        <v/>
      </c>
    </row>
    <row r="16">
      <c r="A16" s="9" t="inlineStr">
        <is>
          <t>노인 장기 요양보험료</t>
        </is>
      </c>
      <c r="B16" s="9" t="inlineStr">
        <is>
          <t>(건강보험료)*13.14%</t>
        </is>
      </c>
      <c r="C16" s="8" t="inlineStr">
        <is>
          <t>식</t>
        </is>
      </c>
      <c r="D16" s="27" t="n">
        <v>1</v>
      </c>
      <c r="E16" s="11" t="n">
        <v>0</v>
      </c>
      <c r="F16" s="11">
        <f>TRUNC(E16*D16,0)</f>
        <v/>
      </c>
      <c r="G16" s="11" t="n">
        <v>140327</v>
      </c>
      <c r="H16" s="11">
        <f>TRUNC(G16*D16,0)</f>
        <v/>
      </c>
      <c r="I16" s="11" t="n">
        <v>12594</v>
      </c>
      <c r="J16" s="11">
        <f>TRUNC(I16*D16,0)</f>
        <v/>
      </c>
      <c r="K16" s="11">
        <f>TRUNC(E16+G16+I16,0)</f>
        <v/>
      </c>
      <c r="L16" s="12">
        <f>TRUNC(F16+H16+J16,0)</f>
        <v/>
      </c>
    </row>
    <row r="17">
      <c r="A17" s="9" t="inlineStr">
        <is>
          <t>기    타    경    비</t>
        </is>
      </c>
      <c r="B17" s="9" t="inlineStr">
        <is>
          <t>(재료비+노무비)*2.5%</t>
        </is>
      </c>
      <c r="C17" s="8" t="inlineStr">
        <is>
          <t>식</t>
        </is>
      </c>
      <c r="D17" s="27" t="n">
        <v>1</v>
      </c>
      <c r="E17" s="11" t="n">
        <v>7467</v>
      </c>
      <c r="F17" s="11">
        <f>TRUNC(E17*D17,0)</f>
        <v/>
      </c>
      <c r="G17" s="11" t="n">
        <v>0</v>
      </c>
      <c r="H17" s="11">
        <f>TRUNC(G17*D17,0)</f>
        <v/>
      </c>
      <c r="I17" s="11" t="n">
        <v>0</v>
      </c>
      <c r="J17" s="11">
        <f>TRUNC(I17*D17,0)</f>
        <v/>
      </c>
      <c r="K17" s="11">
        <f>TRUNC(E17+G17+I17,0)</f>
        <v/>
      </c>
      <c r="L17" s="12">
        <f>TRUNC(F17+H17+J17,0)</f>
        <v/>
      </c>
    </row>
    <row r="18">
      <c r="A18" s="9" t="inlineStr">
        <is>
          <t>절사</t>
        </is>
      </c>
      <c r="B18" s="9" t="inlineStr"/>
      <c r="C18" s="8" t="inlineStr">
        <is>
          <t>식</t>
        </is>
      </c>
      <c r="D18" s="27" t="n">
        <v>1</v>
      </c>
      <c r="E18" s="11" t="n">
        <v>22220</v>
      </c>
      <c r="F18" s="11">
        <f>TRUNC(E18*D18,0)</f>
        <v/>
      </c>
      <c r="G18" s="11" t="n">
        <v>96743</v>
      </c>
      <c r="H18" s="11">
        <f>TRUNC(G18*D18,0)</f>
        <v/>
      </c>
      <c r="I18" s="11" t="n">
        <v>0</v>
      </c>
      <c r="J18" s="11">
        <f>TRUNC(I18*D18,0)</f>
        <v/>
      </c>
      <c r="K18" s="11">
        <f>TRUNC(E18+G18+I18,0)</f>
        <v/>
      </c>
      <c r="L18" s="12">
        <f>TRUNC(F18+H18+J18,0)</f>
        <v/>
      </c>
    </row>
    <row r="19">
      <c r="A19" s="22" t="inlineStr">
        <is>
          <t>[ 소  계 ]</t>
        </is>
      </c>
      <c r="B19" s="23" t="n"/>
      <c r="C19" s="23" t="n"/>
      <c r="D19" s="23" t="n"/>
      <c r="E19" s="28" t="inlineStr"/>
      <c r="F19" s="24">
        <f>SUM(F5:F18)</f>
        <v/>
      </c>
      <c r="G19" s="28" t="inlineStr"/>
      <c r="H19" s="24">
        <f>SUM(H5:H18)</f>
        <v/>
      </c>
      <c r="I19" s="28" t="inlineStr"/>
      <c r="J19" s="24">
        <f>SUM(J5:J18)</f>
        <v/>
      </c>
      <c r="K19" s="28" t="inlineStr"/>
      <c r="L19" s="24">
        <f>SUM(L5:L18)</f>
        <v/>
      </c>
    </row>
    <row r="20">
      <c r="A20" s="25" t="inlineStr">
        <is>
          <t>1 가설공사</t>
        </is>
      </c>
      <c r="B20" s="26" t="n"/>
      <c r="C20" s="26" t="n"/>
      <c r="D20" s="26" t="n"/>
      <c r="E20" s="26" t="n"/>
      <c r="F20" s="26" t="n"/>
      <c r="G20" s="26" t="n"/>
      <c r="H20" s="26" t="n"/>
      <c r="I20" s="26" t="n"/>
      <c r="J20" s="26" t="n"/>
      <c r="K20" s="26" t="n"/>
      <c r="L20" s="26" t="n"/>
    </row>
    <row r="21">
      <c r="A21" s="9" t="inlineStr">
        <is>
          <t>규준틀설치</t>
        </is>
      </c>
      <c r="B21" s="9" t="inlineStr">
        <is>
          <t>귀</t>
        </is>
      </c>
      <c r="C21" s="8" t="inlineStr">
        <is>
          <t>개소</t>
        </is>
      </c>
      <c r="D21" s="27" t="n">
        <v>12</v>
      </c>
      <c r="E21" s="11" t="n">
        <v>8321</v>
      </c>
      <c r="F21" s="11">
        <f>TRUNC(E21*D21,0)</f>
        <v/>
      </c>
      <c r="G21" s="11" t="n">
        <v>96590</v>
      </c>
      <c r="H21" s="11">
        <f>TRUNC(G21*D21,0)</f>
        <v/>
      </c>
      <c r="I21" s="11" t="n">
        <v>0</v>
      </c>
      <c r="J21" s="11">
        <f>TRUNC(I21*D21,0)</f>
        <v/>
      </c>
      <c r="K21" s="11">
        <f>TRUNC(E21+G21+I21,0)</f>
        <v/>
      </c>
      <c r="L21" s="12">
        <f>TRUNC(F21+H21+J21,0)</f>
        <v/>
      </c>
    </row>
    <row r="22">
      <c r="A22" s="9" t="inlineStr">
        <is>
          <t>먹매김</t>
        </is>
      </c>
      <c r="B22" s="9" t="inlineStr">
        <is>
          <t>일반</t>
        </is>
      </c>
      <c r="C22" s="8" t="inlineStr">
        <is>
          <t>M2</t>
        </is>
      </c>
      <c r="D22" s="27" t="n">
        <v>99</v>
      </c>
      <c r="E22" s="11" t="n">
        <v>28</v>
      </c>
      <c r="F22" s="11">
        <f>TRUNC(E22*D22,0)</f>
        <v/>
      </c>
      <c r="G22" s="11" t="n">
        <v>2800</v>
      </c>
      <c r="H22" s="11">
        <f>TRUNC(G22*D22,0)</f>
        <v/>
      </c>
      <c r="I22" s="11" t="n">
        <v>0</v>
      </c>
      <c r="J22" s="11">
        <f>TRUNC(I22*D22,0)</f>
        <v/>
      </c>
      <c r="K22" s="11">
        <f>TRUNC(E22+G22+I22,0)</f>
        <v/>
      </c>
      <c r="L22" s="12">
        <f>TRUNC(F22+H22+J22,0)</f>
        <v/>
      </c>
    </row>
    <row r="23">
      <c r="A23" s="9" t="inlineStr">
        <is>
          <t>강관동바리(건축)</t>
        </is>
      </c>
      <c r="B23" s="9" t="inlineStr">
        <is>
          <t>3.5m 초과 ~ 4.2m 이하</t>
        </is>
      </c>
      <c r="C23" s="8" t="inlineStr">
        <is>
          <t>M2</t>
        </is>
      </c>
      <c r="D23" s="27" t="n">
        <v>133</v>
      </c>
      <c r="E23" s="11" t="n">
        <v>2104</v>
      </c>
      <c r="F23" s="11">
        <f>TRUNC(E23*D23,0)</f>
        <v/>
      </c>
      <c r="G23" s="11" t="n">
        <v>5411</v>
      </c>
      <c r="H23" s="11">
        <f>TRUNC(G23*D23,0)</f>
        <v/>
      </c>
      <c r="I23" s="11" t="n">
        <v>0</v>
      </c>
      <c r="J23" s="11">
        <f>TRUNC(I23*D23,0)</f>
        <v/>
      </c>
      <c r="K23" s="11">
        <f>TRUNC(E23+G23+I23,0)</f>
        <v/>
      </c>
      <c r="L23" s="12">
        <f>TRUNC(F23+H23+J23,0)</f>
        <v/>
      </c>
    </row>
    <row r="24">
      <c r="A24" s="9" t="inlineStr">
        <is>
          <t>건축물현장정리</t>
        </is>
      </c>
      <c r="B24" s="9" t="inlineStr">
        <is>
          <t>골조공사</t>
        </is>
      </c>
      <c r="C24" s="8" t="inlineStr">
        <is>
          <t>M2</t>
        </is>
      </c>
      <c r="D24" s="27" t="n">
        <v>99</v>
      </c>
      <c r="E24" s="11" t="n">
        <v>146</v>
      </c>
      <c r="F24" s="11">
        <f>TRUNC(E24*D24,0)</f>
        <v/>
      </c>
      <c r="G24" s="11" t="n">
        <v>14424</v>
      </c>
      <c r="H24" s="11">
        <f>TRUNC(G24*D24,0)</f>
        <v/>
      </c>
      <c r="I24" s="11" t="n">
        <v>0</v>
      </c>
      <c r="J24" s="11">
        <f>TRUNC(I24*D24,0)</f>
        <v/>
      </c>
      <c r="K24" s="11">
        <f>TRUNC(E24+G24+I24,0)</f>
        <v/>
      </c>
      <c r="L24" s="12">
        <f>TRUNC(F24+H24+J24,0)</f>
        <v/>
      </c>
    </row>
    <row r="25">
      <c r="A25" s="22" t="inlineStr">
        <is>
          <t>[ 소  계 ]</t>
        </is>
      </c>
      <c r="B25" s="23" t="n"/>
      <c r="C25" s="23" t="n"/>
      <c r="D25" s="23" t="n"/>
      <c r="E25" s="28" t="inlineStr"/>
      <c r="F25" s="24">
        <f>SUM(F21:F24)</f>
        <v/>
      </c>
      <c r="G25" s="28" t="inlineStr"/>
      <c r="H25" s="24">
        <f>SUM(H21:H24)</f>
        <v/>
      </c>
      <c r="I25" s="28" t="inlineStr"/>
      <c r="J25" s="24">
        <f>SUM(J21:J24)</f>
        <v/>
      </c>
      <c r="K25" s="28" t="inlineStr"/>
      <c r="L25" s="24">
        <f>SUM(L21:L24)</f>
        <v/>
      </c>
    </row>
    <row r="26">
      <c r="A26" s="25" t="inlineStr">
        <is>
          <t>2 토공사</t>
        </is>
      </c>
      <c r="B26" s="26" t="n"/>
      <c r="C26" s="26" t="n"/>
      <c r="D26" s="26" t="n"/>
      <c r="E26" s="26" t="n"/>
      <c r="F26" s="26" t="n"/>
      <c r="G26" s="26" t="n"/>
      <c r="H26" s="26" t="n"/>
      <c r="I26" s="26" t="n"/>
      <c r="J26" s="26" t="n"/>
      <c r="K26" s="26" t="n"/>
      <c r="L26" s="26" t="n"/>
    </row>
    <row r="27">
      <c r="A27" s="9" t="inlineStr">
        <is>
          <t>터파기(백호우)</t>
        </is>
      </c>
      <c r="B27" s="9" t="inlineStr">
        <is>
          <t>보통토사, 백호0.7㎥</t>
        </is>
      </c>
      <c r="C27" s="8" t="inlineStr">
        <is>
          <t>M3</t>
        </is>
      </c>
      <c r="D27" s="27" t="n">
        <v>263</v>
      </c>
      <c r="E27" s="11" t="n">
        <v>445</v>
      </c>
      <c r="F27" s="11">
        <f>TRUNC(E27*D27,0)</f>
        <v/>
      </c>
      <c r="G27" s="11" t="n">
        <v>924</v>
      </c>
      <c r="H27" s="11">
        <f>TRUNC(G27*D27,0)</f>
        <v/>
      </c>
      <c r="I27" s="11" t="n">
        <v>447</v>
      </c>
      <c r="J27" s="11">
        <f>TRUNC(I27*D27,0)</f>
        <v/>
      </c>
      <c r="K27" s="11">
        <f>TRUNC(E27+G27+I27,0)</f>
        <v/>
      </c>
      <c r="L27" s="12">
        <f>TRUNC(F27+H27+J27,0)</f>
        <v/>
      </c>
    </row>
    <row r="28">
      <c r="A28" s="9" t="inlineStr">
        <is>
          <t>되메우고다지기</t>
        </is>
      </c>
      <c r="B28" s="9" t="inlineStr">
        <is>
          <t>굴착기타이어0.6M3+콤펙트1.5톤</t>
        </is>
      </c>
      <c r="C28" s="8" t="inlineStr">
        <is>
          <t>M3</t>
        </is>
      </c>
      <c r="D28" s="27" t="n">
        <v>32</v>
      </c>
      <c r="E28" s="11" t="n">
        <v>414</v>
      </c>
      <c r="F28" s="11">
        <f>TRUNC(E28*D28,0)</f>
        <v/>
      </c>
      <c r="G28" s="11" t="n">
        <v>10344</v>
      </c>
      <c r="H28" s="11">
        <f>TRUNC(G28*D28,0)</f>
        <v/>
      </c>
      <c r="I28" s="11" t="n">
        <v>481</v>
      </c>
      <c r="J28" s="11">
        <f>TRUNC(I28*D28,0)</f>
        <v/>
      </c>
      <c r="K28" s="11">
        <f>TRUNC(E28+G28+I28,0)</f>
        <v/>
      </c>
      <c r="L28" s="12">
        <f>TRUNC(F28+H28+J28,0)</f>
        <v/>
      </c>
    </row>
    <row r="29">
      <c r="A29" s="9" t="inlineStr">
        <is>
          <t>잔토처리(백호우0.7M3)</t>
        </is>
      </c>
      <c r="B29" s="9" t="inlineStr">
        <is>
          <t>토사,20KM,덤프25톤</t>
        </is>
      </c>
      <c r="C29" s="8" t="inlineStr">
        <is>
          <t>M3</t>
        </is>
      </c>
      <c r="D29" s="27" t="n">
        <v>180</v>
      </c>
      <c r="E29" s="11" t="n">
        <v>576</v>
      </c>
      <c r="F29" s="11">
        <f>TRUNC(E29*D29,0)</f>
        <v/>
      </c>
      <c r="G29" s="11" t="n">
        <v>472</v>
      </c>
      <c r="H29" s="11">
        <f>TRUNC(G29*D29,0)</f>
        <v/>
      </c>
      <c r="I29" s="11" t="n">
        <v>0</v>
      </c>
      <c r="J29" s="11">
        <f>TRUNC(I29*D29,0)</f>
        <v/>
      </c>
      <c r="K29" s="11">
        <f>TRUNC(E29+G29+I29,0)</f>
        <v/>
      </c>
      <c r="L29" s="12">
        <f>TRUNC(F29+H29+J29,0)</f>
        <v/>
      </c>
    </row>
    <row r="30">
      <c r="A30" s="9" t="inlineStr">
        <is>
          <t>성토</t>
        </is>
      </c>
      <c r="B30" s="9" t="inlineStr">
        <is>
          <t>굴착기타이어0.6M3+콤펙트1.5톤</t>
        </is>
      </c>
      <c r="C30" s="8" t="inlineStr">
        <is>
          <t>M3</t>
        </is>
      </c>
      <c r="D30" s="27" t="n">
        <v>68</v>
      </c>
      <c r="E30" s="11" t="n">
        <v>335</v>
      </c>
      <c r="F30" s="11">
        <f>TRUNC(E30*D30,0)</f>
        <v/>
      </c>
      <c r="G30" s="11" t="n">
        <v>1332</v>
      </c>
      <c r="H30" s="11">
        <f>TRUNC(G30*D30,0)</f>
        <v/>
      </c>
      <c r="I30" s="11" t="n">
        <v>464</v>
      </c>
      <c r="J30" s="11">
        <f>TRUNC(I30*D30,0)</f>
        <v/>
      </c>
      <c r="K30" s="11">
        <f>TRUNC(E30+G30+I30,0)</f>
        <v/>
      </c>
      <c r="L30" s="12">
        <f>TRUNC(F30+H30+J30,0)</f>
        <v/>
      </c>
    </row>
    <row r="31">
      <c r="A31" s="9" t="inlineStr">
        <is>
          <t>잡석포설 및 다짐</t>
        </is>
      </c>
      <c r="B31" s="9" t="inlineStr">
        <is>
          <t>순환골재</t>
        </is>
      </c>
      <c r="C31" s="8" t="inlineStr">
        <is>
          <t>M3</t>
        </is>
      </c>
      <c r="D31" s="27" t="n">
        <v>70</v>
      </c>
      <c r="E31" s="11" t="n">
        <v>1390</v>
      </c>
      <c r="F31" s="11">
        <f>TRUNC(E31*D31,0)</f>
        <v/>
      </c>
      <c r="G31" s="11" t="n">
        <v>10766</v>
      </c>
      <c r="H31" s="11">
        <f>TRUNC(G31*D31,0)</f>
        <v/>
      </c>
      <c r="I31" s="11" t="n">
        <v>1467</v>
      </c>
      <c r="J31" s="11">
        <f>TRUNC(I31*D31,0)</f>
        <v/>
      </c>
      <c r="K31" s="11">
        <f>TRUNC(E31+G31+I31,0)</f>
        <v/>
      </c>
      <c r="L31" s="12">
        <f>TRUNC(F31+H31+J31,0)</f>
        <v/>
      </c>
    </row>
    <row r="32">
      <c r="A32" s="22" t="inlineStr">
        <is>
          <t>[ 소  계 ]</t>
        </is>
      </c>
      <c r="B32" s="23" t="n"/>
      <c r="C32" s="23" t="n"/>
      <c r="D32" s="23" t="n"/>
      <c r="E32" s="28" t="inlineStr"/>
      <c r="F32" s="24">
        <f>SUM(F27:F31)</f>
        <v/>
      </c>
      <c r="G32" s="28" t="inlineStr"/>
      <c r="H32" s="24">
        <f>SUM(H27:H31)</f>
        <v/>
      </c>
      <c r="I32" s="28" t="inlineStr"/>
      <c r="J32" s="24">
        <f>SUM(J27:J31)</f>
        <v/>
      </c>
      <c r="K32" s="28" t="inlineStr"/>
      <c r="L32" s="24">
        <f>SUM(L27:L31)</f>
        <v/>
      </c>
    </row>
    <row r="33">
      <c r="A33" s="25" t="inlineStr">
        <is>
          <t>3 철근콘크리트공사</t>
        </is>
      </c>
      <c r="B33" s="26" t="n"/>
      <c r="C33" s="26" t="n"/>
      <c r="D33" s="26" t="n"/>
      <c r="E33" s="26" t="n"/>
      <c r="F33" s="26" t="n"/>
      <c r="G33" s="26" t="n"/>
      <c r="H33" s="26" t="n"/>
      <c r="I33" s="26" t="n"/>
      <c r="J33" s="26" t="n"/>
      <c r="K33" s="26" t="n"/>
      <c r="L33" s="26" t="n"/>
    </row>
    <row r="34">
      <c r="A34" s="9" t="inlineStr">
        <is>
          <t>레미콘</t>
        </is>
      </c>
      <c r="B34" s="9" t="inlineStr">
        <is>
          <t>레미콘, 울산, 25-18-12</t>
        </is>
      </c>
      <c r="C34" s="8" t="inlineStr">
        <is>
          <t>M3</t>
        </is>
      </c>
      <c r="D34" s="27" t="n">
        <v>10</v>
      </c>
      <c r="E34" s="11" t="n">
        <v>63302</v>
      </c>
      <c r="F34" s="11">
        <f>TRUNC(E34*D34,0)</f>
        <v/>
      </c>
      <c r="G34" s="11" t="n">
        <v>0</v>
      </c>
      <c r="H34" s="11">
        <f>TRUNC(G34*D34,0)</f>
        <v/>
      </c>
      <c r="I34" s="11" t="n">
        <v>0</v>
      </c>
      <c r="J34" s="11">
        <f>TRUNC(I34*D34,0)</f>
        <v/>
      </c>
      <c r="K34" s="11">
        <f>TRUNC(E34+G34+I34,0)</f>
        <v/>
      </c>
      <c r="L34" s="12">
        <f>TRUNC(F34+H34+J34,0)</f>
        <v/>
      </c>
    </row>
    <row r="35">
      <c r="A35" s="9" t="inlineStr">
        <is>
          <t>레미콘</t>
        </is>
      </c>
      <c r="B35" s="9" t="inlineStr">
        <is>
          <t>레미콘, 울산, 25-30-15</t>
        </is>
      </c>
      <c r="C35" s="8" t="inlineStr">
        <is>
          <t>M3</t>
        </is>
      </c>
      <c r="D35" s="27" t="n">
        <v>210</v>
      </c>
      <c r="E35" s="11" t="n">
        <v>63302</v>
      </c>
      <c r="F35" s="11">
        <f>TRUNC(E35*D35,0)</f>
        <v/>
      </c>
      <c r="G35" s="11" t="n">
        <v>0</v>
      </c>
      <c r="H35" s="11">
        <f>TRUNC(G35*D35,0)</f>
        <v/>
      </c>
      <c r="I35" s="11" t="n">
        <v>0</v>
      </c>
      <c r="J35" s="11">
        <f>TRUNC(I35*D35,0)</f>
        <v/>
      </c>
      <c r="K35" s="11">
        <f>TRUNC(E35+G35+I35,0)</f>
        <v/>
      </c>
      <c r="L35" s="12">
        <f>TRUNC(F35+H35+J35,0)</f>
        <v/>
      </c>
    </row>
    <row r="36">
      <c r="A36" s="9" t="inlineStr">
        <is>
          <t>레미콘타설</t>
        </is>
      </c>
      <c r="B36" s="9" t="inlineStr">
        <is>
          <t>무근</t>
        </is>
      </c>
      <c r="C36" s="8" t="inlineStr">
        <is>
          <t>M3</t>
        </is>
      </c>
      <c r="D36" s="27" t="n">
        <v>10</v>
      </c>
      <c r="E36" s="11" t="n">
        <v>1233</v>
      </c>
      <c r="F36" s="11">
        <f>TRUNC(E36*D36,0)</f>
        <v/>
      </c>
      <c r="G36" s="11" t="n">
        <v>7006</v>
      </c>
      <c r="H36" s="11">
        <f>TRUNC(G36*D36,0)</f>
        <v/>
      </c>
      <c r="I36" s="11" t="n">
        <v>3304</v>
      </c>
      <c r="J36" s="11">
        <f>TRUNC(I36*D36,0)</f>
        <v/>
      </c>
      <c r="K36" s="11">
        <f>TRUNC(E36+G36+I36,0)</f>
        <v/>
      </c>
      <c r="L36" s="12">
        <f>TRUNC(F36+H36+J36,0)</f>
        <v/>
      </c>
    </row>
    <row r="37">
      <c r="A37" s="9" t="inlineStr">
        <is>
          <t>레미콘타설</t>
        </is>
      </c>
      <c r="B37" s="9" t="inlineStr">
        <is>
          <t>철근</t>
        </is>
      </c>
      <c r="C37" s="8" t="inlineStr">
        <is>
          <t>M3</t>
        </is>
      </c>
      <c r="D37" s="27" t="n">
        <v>210</v>
      </c>
      <c r="E37" s="11" t="n">
        <v>1233</v>
      </c>
      <c r="F37" s="11">
        <f>TRUNC(E37*D37,0)</f>
        <v/>
      </c>
      <c r="G37" s="11" t="n">
        <v>7006</v>
      </c>
      <c r="H37" s="11">
        <f>TRUNC(G37*D37,0)</f>
        <v/>
      </c>
      <c r="I37" s="11" t="n">
        <v>3304</v>
      </c>
      <c r="J37" s="11">
        <f>TRUNC(I37*D37,0)</f>
        <v/>
      </c>
      <c r="K37" s="11">
        <f>TRUNC(E37+G37+I37,0)</f>
        <v/>
      </c>
      <c r="L37" s="12">
        <f>TRUNC(F37+H37+J37,0)</f>
        <v/>
      </c>
    </row>
    <row r="38">
      <c r="A38" s="9" t="inlineStr">
        <is>
          <t>유로폼</t>
        </is>
      </c>
      <c r="B38" s="9" t="inlineStr">
        <is>
          <t>보통, 0-7m이하</t>
        </is>
      </c>
      <c r="C38" s="8" t="inlineStr">
        <is>
          <t>M2</t>
        </is>
      </c>
      <c r="D38" s="27" t="n">
        <v>898</v>
      </c>
      <c r="E38" s="11" t="n">
        <v>5981</v>
      </c>
      <c r="F38" s="11">
        <f>TRUNC(E38*D38,0)</f>
        <v/>
      </c>
      <c r="G38" s="11" t="n">
        <v>29200</v>
      </c>
      <c r="H38" s="11">
        <f>TRUNC(G38*D38,0)</f>
        <v/>
      </c>
      <c r="I38" s="11" t="n">
        <v>0</v>
      </c>
      <c r="J38" s="11">
        <f>TRUNC(I38*D38,0)</f>
        <v/>
      </c>
      <c r="K38" s="11">
        <f>TRUNC(E38+G38+I38,0)</f>
        <v/>
      </c>
      <c r="L38" s="12">
        <f>TRUNC(F38+H38+J38,0)</f>
        <v/>
      </c>
    </row>
    <row r="39">
      <c r="A39" s="9" t="inlineStr">
        <is>
          <t>합판거푸집</t>
        </is>
      </c>
      <c r="B39" s="9" t="inlineStr">
        <is>
          <t>3회</t>
        </is>
      </c>
      <c r="C39" s="8" t="inlineStr">
        <is>
          <t>M2</t>
        </is>
      </c>
      <c r="D39" s="27" t="n">
        <v>29</v>
      </c>
      <c r="E39" s="11" t="n">
        <v>12000</v>
      </c>
      <c r="F39" s="11">
        <f>TRUNC(E39*D39,0)</f>
        <v/>
      </c>
      <c r="G39" s="11" t="n">
        <v>18472</v>
      </c>
      <c r="H39" s="11">
        <f>TRUNC(G39*D39,0)</f>
        <v/>
      </c>
      <c r="I39" s="11" t="n">
        <v>0</v>
      </c>
      <c r="J39" s="11">
        <f>TRUNC(I39*D39,0)</f>
        <v/>
      </c>
      <c r="K39" s="11">
        <f>TRUNC(E39+G39+I39,0)</f>
        <v/>
      </c>
      <c r="L39" s="12">
        <f>TRUNC(F39+H39+J39,0)</f>
        <v/>
      </c>
    </row>
    <row r="40">
      <c r="A40" s="9" t="inlineStr">
        <is>
          <t>합판거푸집</t>
        </is>
      </c>
      <c r="B40" s="9" t="inlineStr">
        <is>
          <t>4회</t>
        </is>
      </c>
      <c r="C40" s="8" t="inlineStr">
        <is>
          <t>M2</t>
        </is>
      </c>
      <c r="D40" s="27" t="n">
        <v>19</v>
      </c>
      <c r="E40" s="11" t="n">
        <v>12000</v>
      </c>
      <c r="F40" s="11">
        <f>TRUNC(E40*D40,0)</f>
        <v/>
      </c>
      <c r="G40" s="11" t="n">
        <v>18472</v>
      </c>
      <c r="H40" s="11">
        <f>TRUNC(G40*D40,0)</f>
        <v/>
      </c>
      <c r="I40" s="11" t="n">
        <v>0</v>
      </c>
      <c r="J40" s="11">
        <f>TRUNC(I40*D40,0)</f>
        <v/>
      </c>
      <c r="K40" s="11">
        <f>TRUNC(E40+G40+I40,0)</f>
        <v/>
      </c>
      <c r="L40" s="12">
        <f>TRUNC(F40+H40+J40,0)</f>
        <v/>
      </c>
    </row>
    <row r="41">
      <c r="A41" s="9" t="inlineStr">
        <is>
          <t>합판거푸집</t>
        </is>
      </c>
      <c r="B41" s="9" t="inlineStr">
        <is>
          <t>경사지붕면,4회</t>
        </is>
      </c>
      <c r="C41" s="8" t="inlineStr">
        <is>
          <t>M2</t>
        </is>
      </c>
      <c r="D41" s="27" t="n">
        <v>197</v>
      </c>
      <c r="E41" s="11" t="n">
        <v>12000</v>
      </c>
      <c r="F41" s="11">
        <f>TRUNC(E41*D41,0)</f>
        <v/>
      </c>
      <c r="G41" s="11" t="n">
        <v>18472</v>
      </c>
      <c r="H41" s="11">
        <f>TRUNC(G41*D41,0)</f>
        <v/>
      </c>
      <c r="I41" s="11" t="n">
        <v>0</v>
      </c>
      <c r="J41" s="11">
        <f>TRUNC(I41*D41,0)</f>
        <v/>
      </c>
      <c r="K41" s="11">
        <f>TRUNC(E41+G41+I41,0)</f>
        <v/>
      </c>
      <c r="L41" s="12">
        <f>TRUNC(F41+H41+J41,0)</f>
        <v/>
      </c>
    </row>
    <row r="42">
      <c r="A42" s="9" t="inlineStr">
        <is>
          <t>철근콘크리트용봉강</t>
        </is>
      </c>
      <c r="B42" s="9" t="inlineStr">
        <is>
          <t>HD-10, SD400</t>
        </is>
      </c>
      <c r="C42" s="8" t="inlineStr">
        <is>
          <t>TON</t>
        </is>
      </c>
      <c r="D42" s="27" t="n">
        <v>4</v>
      </c>
      <c r="E42" s="11" t="n">
        <v>1045200</v>
      </c>
      <c r="F42" s="11">
        <f>TRUNC(E42*D42,0)</f>
        <v/>
      </c>
      <c r="G42" s="11" t="n">
        <v>0</v>
      </c>
      <c r="H42" s="11">
        <f>TRUNC(G42*D42,0)</f>
        <v/>
      </c>
      <c r="I42" s="11" t="n">
        <v>0</v>
      </c>
      <c r="J42" s="11">
        <f>TRUNC(I42*D42,0)</f>
        <v/>
      </c>
      <c r="K42" s="11">
        <f>TRUNC(E42+G42+I42,0)</f>
        <v/>
      </c>
      <c r="L42" s="12">
        <f>TRUNC(F42+H42+J42,0)</f>
        <v/>
      </c>
    </row>
    <row r="43">
      <c r="A43" s="9" t="inlineStr">
        <is>
          <t>철근콘크리트용봉강</t>
        </is>
      </c>
      <c r="B43" s="9" t="inlineStr">
        <is>
          <t>HD-13, SD400</t>
        </is>
      </c>
      <c r="C43" s="8" t="inlineStr">
        <is>
          <t>TON</t>
        </is>
      </c>
      <c r="D43" s="27" t="n">
        <v>15</v>
      </c>
      <c r="E43" s="11" t="n">
        <v>1045200</v>
      </c>
      <c r="F43" s="11">
        <f>TRUNC(E43*D43,0)</f>
        <v/>
      </c>
      <c r="G43" s="11" t="n">
        <v>0</v>
      </c>
      <c r="H43" s="11">
        <f>TRUNC(G43*D43,0)</f>
        <v/>
      </c>
      <c r="I43" s="11" t="n">
        <v>0</v>
      </c>
      <c r="J43" s="11">
        <f>TRUNC(I43*D43,0)</f>
        <v/>
      </c>
      <c r="K43" s="11">
        <f>TRUNC(E43+G43+I43,0)</f>
        <v/>
      </c>
      <c r="L43" s="12">
        <f>TRUNC(F43+H43+J43,0)</f>
        <v/>
      </c>
    </row>
    <row r="44">
      <c r="A44" s="9" t="inlineStr">
        <is>
          <t>철근콘크리트용봉강</t>
        </is>
      </c>
      <c r="B44" s="9" t="inlineStr">
        <is>
          <t>HD-16, SD400</t>
        </is>
      </c>
      <c r="C44" s="8" t="inlineStr">
        <is>
          <t>TON</t>
        </is>
      </c>
      <c r="D44" s="27" t="n">
        <v>1.5</v>
      </c>
      <c r="E44" s="11" t="n">
        <v>1045200</v>
      </c>
      <c r="F44" s="11">
        <f>TRUNC(E44*D44,0)</f>
        <v/>
      </c>
      <c r="G44" s="11" t="n">
        <v>0</v>
      </c>
      <c r="H44" s="11">
        <f>TRUNC(G44*D44,0)</f>
        <v/>
      </c>
      <c r="I44" s="11" t="n">
        <v>0</v>
      </c>
      <c r="J44" s="11">
        <f>TRUNC(I44*D44,0)</f>
        <v/>
      </c>
      <c r="K44" s="11">
        <f>TRUNC(E44+G44+I44,0)</f>
        <v/>
      </c>
      <c r="L44" s="12">
        <f>TRUNC(F44+H44+J44,0)</f>
        <v/>
      </c>
    </row>
    <row r="45">
      <c r="A45" s="9" t="inlineStr">
        <is>
          <t>철근 현장가공 및 조립</t>
        </is>
      </c>
      <c r="B45" s="9" t="inlineStr">
        <is>
          <t>보통</t>
        </is>
      </c>
      <c r="C45" s="8" t="inlineStr">
        <is>
          <t>TON</t>
        </is>
      </c>
      <c r="D45" s="27" t="n">
        <v>20.5</v>
      </c>
      <c r="E45" s="11" t="n">
        <v>70641</v>
      </c>
      <c r="F45" s="11">
        <f>TRUNC(E45*D45,0)</f>
        <v/>
      </c>
      <c r="G45" s="11" t="n">
        <v>635772</v>
      </c>
      <c r="H45" s="11">
        <f>TRUNC(G45*D45,0)</f>
        <v/>
      </c>
      <c r="I45" s="11" t="n">
        <v>0</v>
      </c>
      <c r="J45" s="11">
        <f>TRUNC(I45*D45,0)</f>
        <v/>
      </c>
      <c r="K45" s="11">
        <f>TRUNC(E45+G45+I45,0)</f>
        <v/>
      </c>
      <c r="L45" s="12">
        <f>TRUNC(F45+H45+J45,0)</f>
        <v/>
      </c>
    </row>
    <row r="46">
      <c r="A46" s="9" t="inlineStr">
        <is>
          <t>단열재바닥깔기</t>
        </is>
      </c>
      <c r="B46" s="9" t="inlineStr">
        <is>
          <t>THK125 비드법보온판, 자재비별도</t>
        </is>
      </c>
      <c r="C46" s="8" t="inlineStr">
        <is>
          <t>M2</t>
        </is>
      </c>
      <c r="D46" s="27" t="n">
        <v>126</v>
      </c>
      <c r="E46" s="11" t="n">
        <v>8500</v>
      </c>
      <c r="F46" s="11">
        <f>TRUNC(E46*D46,0)</f>
        <v/>
      </c>
      <c r="G46" s="11" t="n">
        <v>14604</v>
      </c>
      <c r="H46" s="11">
        <f>TRUNC(G46*D46,0)</f>
        <v/>
      </c>
      <c r="I46" s="11" t="n">
        <v>0</v>
      </c>
      <c r="J46" s="11">
        <f>TRUNC(I46*D46,0)</f>
        <v/>
      </c>
      <c r="K46" s="11">
        <f>TRUNC(E46+G46+I46,0)</f>
        <v/>
      </c>
      <c r="L46" s="12">
        <f>TRUNC(F46+H46+J46,0)</f>
        <v/>
      </c>
    </row>
    <row r="47">
      <c r="A47" s="9" t="inlineStr">
        <is>
          <t>단열재타설부착</t>
        </is>
      </c>
      <c r="B47" s="9" t="inlineStr">
        <is>
          <t>THK30 압출법보온판(특호), 자재비별도</t>
        </is>
      </c>
      <c r="C47" s="8" t="inlineStr">
        <is>
          <t>M2</t>
        </is>
      </c>
      <c r="D47" s="27" t="n">
        <v>128</v>
      </c>
      <c r="E47" s="11" t="n">
        <v>8500</v>
      </c>
      <c r="F47" s="11">
        <f>TRUNC(E47*D47,0)</f>
        <v/>
      </c>
      <c r="G47" s="11" t="n">
        <v>14604</v>
      </c>
      <c r="H47" s="11">
        <f>TRUNC(G47*D47,0)</f>
        <v/>
      </c>
      <c r="I47" s="11" t="n">
        <v>0</v>
      </c>
      <c r="J47" s="11">
        <f>TRUNC(I47*D47,0)</f>
        <v/>
      </c>
      <c r="K47" s="11">
        <f>TRUNC(E47+G47+I47,0)</f>
        <v/>
      </c>
      <c r="L47" s="12">
        <f>TRUNC(F47+H47+J47,0)</f>
        <v/>
      </c>
    </row>
    <row r="48">
      <c r="A48" s="9" t="inlineStr">
        <is>
          <t>방습필름설치</t>
        </is>
      </c>
      <c r="B48" s="9" t="inlineStr">
        <is>
          <t>바닥 0.03mm*2겹</t>
        </is>
      </c>
      <c r="C48" s="8" t="inlineStr">
        <is>
          <t>M2</t>
        </is>
      </c>
      <c r="D48" s="27" t="n">
        <v>248</v>
      </c>
      <c r="E48" s="11" t="n">
        <v>5000</v>
      </c>
      <c r="F48" s="11">
        <f>TRUNC(E48*D48,0)</f>
        <v/>
      </c>
      <c r="G48" s="11" t="n">
        <v>23125</v>
      </c>
      <c r="H48" s="11">
        <f>TRUNC(G48*D48,0)</f>
        <v/>
      </c>
      <c r="I48" s="11" t="n">
        <v>0</v>
      </c>
      <c r="J48" s="11">
        <f>TRUNC(I48*D48,0)</f>
        <v/>
      </c>
      <c r="K48" s="11">
        <f>TRUNC(E48+G48+I48,0)</f>
        <v/>
      </c>
      <c r="L48" s="12">
        <f>TRUNC(F48+H48+J48,0)</f>
        <v/>
      </c>
    </row>
    <row r="49">
      <c r="A49" s="22" t="inlineStr">
        <is>
          <t>[ 소  계 ]</t>
        </is>
      </c>
      <c r="B49" s="23" t="n"/>
      <c r="C49" s="23" t="n"/>
      <c r="D49" s="23" t="n"/>
      <c r="E49" s="28" t="inlineStr"/>
      <c r="F49" s="24">
        <f>SUM(F34:F48)</f>
        <v/>
      </c>
      <c r="G49" s="28" t="inlineStr"/>
      <c r="H49" s="24">
        <f>SUM(H34:H48)</f>
        <v/>
      </c>
      <c r="I49" s="28" t="inlineStr"/>
      <c r="J49" s="24">
        <f>SUM(J34:J48)</f>
        <v/>
      </c>
      <c r="K49" s="28" t="inlineStr"/>
      <c r="L49" s="24">
        <f>SUM(L34:L48)</f>
        <v/>
      </c>
    </row>
    <row r="50">
      <c r="A50" s="25" t="inlineStr">
        <is>
          <t>4 옹벽공사</t>
        </is>
      </c>
      <c r="B50" s="26" t="n"/>
      <c r="C50" s="26" t="n"/>
      <c r="D50" s="26" t="n"/>
      <c r="E50" s="26" t="n"/>
      <c r="F50" s="26" t="n"/>
      <c r="G50" s="26" t="n"/>
      <c r="H50" s="26" t="n"/>
      <c r="I50" s="26" t="n"/>
      <c r="J50" s="26" t="n"/>
      <c r="K50" s="26" t="n"/>
      <c r="L50" s="26" t="n"/>
    </row>
    <row r="51">
      <c r="A51" s="9" t="inlineStr">
        <is>
          <t>기초잡석 포설 및 다짐</t>
        </is>
      </c>
      <c r="B51" s="9" t="inlineStr">
        <is>
          <t>순환골재</t>
        </is>
      </c>
      <c r="C51" s="8" t="inlineStr">
        <is>
          <t>M3</t>
        </is>
      </c>
      <c r="D51" s="27" t="n">
        <v>29</v>
      </c>
      <c r="E51" s="11" t="n">
        <v>534</v>
      </c>
      <c r="F51" s="11">
        <f>TRUNC(E51*D51,0)</f>
        <v/>
      </c>
      <c r="G51" s="11" t="n">
        <v>8697</v>
      </c>
      <c r="H51" s="11">
        <f>TRUNC(G51*D51,0)</f>
        <v/>
      </c>
      <c r="I51" s="11" t="n">
        <v>766</v>
      </c>
      <c r="J51" s="11">
        <f>TRUNC(I51*D51,0)</f>
        <v/>
      </c>
      <c r="K51" s="11">
        <f>TRUNC(E51+G51+I51,0)</f>
        <v/>
      </c>
      <c r="L51" s="12">
        <f>TRUNC(F51+H51+J51,0)</f>
        <v/>
      </c>
    </row>
    <row r="52">
      <c r="A52" s="9" t="inlineStr">
        <is>
          <t>보강토 옹벽</t>
        </is>
      </c>
      <c r="B52" s="9" t="inlineStr">
        <is>
          <t>블록식</t>
        </is>
      </c>
      <c r="C52" s="8" t="inlineStr">
        <is>
          <t>M2</t>
        </is>
      </c>
      <c r="D52" s="27" t="n">
        <v>43</v>
      </c>
      <c r="E52" s="11" t="n">
        <v>20836</v>
      </c>
      <c r="F52" s="11">
        <f>TRUNC(E52*D52,0)</f>
        <v/>
      </c>
      <c r="G52" s="11" t="n">
        <v>69756</v>
      </c>
      <c r="H52" s="11">
        <f>TRUNC(G52*D52,0)</f>
        <v/>
      </c>
      <c r="I52" s="11" t="n">
        <v>0</v>
      </c>
      <c r="J52" s="11">
        <f>TRUNC(I52*D52,0)</f>
        <v/>
      </c>
      <c r="K52" s="11">
        <f>TRUNC(E52+G52+I52,0)</f>
        <v/>
      </c>
      <c r="L52" s="12">
        <f>TRUNC(F52+H52+J52,0)</f>
        <v/>
      </c>
    </row>
    <row r="53">
      <c r="A53" s="22" t="inlineStr">
        <is>
          <t>[ 소  계 ]</t>
        </is>
      </c>
      <c r="B53" s="23" t="n"/>
      <c r="C53" s="23" t="n"/>
      <c r="D53" s="23" t="n"/>
      <c r="E53" s="28" t="inlineStr"/>
      <c r="F53" s="24">
        <f>SUM(F51:F52)</f>
        <v/>
      </c>
      <c r="G53" s="28" t="inlineStr"/>
      <c r="H53" s="24">
        <f>SUM(H51:H52)</f>
        <v/>
      </c>
      <c r="I53" s="28" t="inlineStr"/>
      <c r="J53" s="24">
        <f>SUM(J51:J52)</f>
        <v/>
      </c>
      <c r="K53" s="28" t="inlineStr"/>
      <c r="L53" s="24">
        <f>SUM(L51:L52)</f>
        <v/>
      </c>
    </row>
    <row r="54">
      <c r="A54" s="25" t="inlineStr">
        <is>
          <t>5 콘크리트포장공사</t>
        </is>
      </c>
      <c r="B54" s="26" t="n"/>
      <c r="C54" s="26" t="n"/>
      <c r="D54" s="26" t="n"/>
      <c r="E54" s="26" t="n"/>
      <c r="F54" s="26" t="n"/>
      <c r="G54" s="26" t="n"/>
      <c r="H54" s="26" t="n"/>
      <c r="I54" s="26" t="n"/>
      <c r="J54" s="26" t="n"/>
      <c r="K54" s="26" t="n"/>
      <c r="L54" s="26" t="n"/>
    </row>
    <row r="55">
      <c r="A55" s="9" t="inlineStr">
        <is>
          <t>방습필름설치</t>
        </is>
      </c>
      <c r="B55" s="9" t="inlineStr">
        <is>
          <t>바닥 0.03mm*2겹</t>
        </is>
      </c>
      <c r="C55" s="8" t="inlineStr">
        <is>
          <t>M2</t>
        </is>
      </c>
      <c r="D55" s="27" t="n">
        <v>209</v>
      </c>
      <c r="E55" s="11" t="n">
        <v>5000</v>
      </c>
      <c r="F55" s="11">
        <f>TRUNC(E55*D55,0)</f>
        <v/>
      </c>
      <c r="G55" s="11" t="n">
        <v>23125</v>
      </c>
      <c r="H55" s="11">
        <f>TRUNC(G55*D55,0)</f>
        <v/>
      </c>
      <c r="I55" s="11" t="n">
        <v>0</v>
      </c>
      <c r="J55" s="11">
        <f>TRUNC(I55*D55,0)</f>
        <v/>
      </c>
      <c r="K55" s="11">
        <f>TRUNC(E55+G55+I55,0)</f>
        <v/>
      </c>
      <c r="L55" s="12">
        <f>TRUNC(F55+H55+J55,0)</f>
        <v/>
      </c>
    </row>
    <row r="56">
      <c r="A56" s="9" t="inlineStr">
        <is>
          <t>레미콘</t>
        </is>
      </c>
      <c r="B56" s="9" t="inlineStr">
        <is>
          <t>레미콘, 울산, 25-21-15</t>
        </is>
      </c>
      <c r="C56" s="8" t="inlineStr">
        <is>
          <t>M3</t>
        </is>
      </c>
      <c r="D56" s="27" t="n">
        <v>44</v>
      </c>
      <c r="E56" s="11" t="n">
        <v>63302</v>
      </c>
      <c r="F56" s="11">
        <f>TRUNC(E56*D56,0)</f>
        <v/>
      </c>
      <c r="G56" s="11" t="n">
        <v>0</v>
      </c>
      <c r="H56" s="11">
        <f>TRUNC(G56*D56,0)</f>
        <v/>
      </c>
      <c r="I56" s="11" t="n">
        <v>0</v>
      </c>
      <c r="J56" s="11">
        <f>TRUNC(I56*D56,0)</f>
        <v/>
      </c>
      <c r="K56" s="11">
        <f>TRUNC(E56+G56+I56,0)</f>
        <v/>
      </c>
      <c r="L56" s="12">
        <f>TRUNC(F56+H56+J56,0)</f>
        <v/>
      </c>
    </row>
    <row r="57">
      <c r="A57" s="9" t="inlineStr">
        <is>
          <t>레미콘타설</t>
        </is>
      </c>
      <c r="B57" s="9" t="inlineStr"/>
      <c r="C57" s="8" t="inlineStr">
        <is>
          <t>M3</t>
        </is>
      </c>
      <c r="D57" s="27" t="n">
        <v>44</v>
      </c>
      <c r="E57" s="11" t="n">
        <v>1233</v>
      </c>
      <c r="F57" s="11">
        <f>TRUNC(E57*D57,0)</f>
        <v/>
      </c>
      <c r="G57" s="11" t="n">
        <v>7006</v>
      </c>
      <c r="H57" s="11">
        <f>TRUNC(G57*D57,0)</f>
        <v/>
      </c>
      <c r="I57" s="11" t="n">
        <v>3304</v>
      </c>
      <c r="J57" s="11">
        <f>TRUNC(I57*D57,0)</f>
        <v/>
      </c>
      <c r="K57" s="11">
        <f>TRUNC(E57+G57+I57,0)</f>
        <v/>
      </c>
      <c r="L57" s="12">
        <f>TRUNC(F57+H57+J57,0)</f>
        <v/>
      </c>
    </row>
    <row r="58">
      <c r="A58" s="9" t="inlineStr">
        <is>
          <t>와이어메쉬깔기</t>
        </is>
      </c>
      <c r="B58" s="9" t="inlineStr">
        <is>
          <t>#6 -150*150</t>
        </is>
      </c>
      <c r="C58" s="8" t="inlineStr">
        <is>
          <t>M2</t>
        </is>
      </c>
      <c r="D58" s="27" t="n">
        <v>209</v>
      </c>
      <c r="E58" s="11" t="n">
        <v>9741</v>
      </c>
      <c r="F58" s="11">
        <f>TRUNC(E58*D58,0)</f>
        <v/>
      </c>
      <c r="G58" s="11" t="n">
        <v>17288</v>
      </c>
      <c r="H58" s="11">
        <f>TRUNC(G58*D58,0)</f>
        <v/>
      </c>
      <c r="I58" s="11" t="n">
        <v>0</v>
      </c>
      <c r="J58" s="11">
        <f>TRUNC(I58*D58,0)</f>
        <v/>
      </c>
      <c r="K58" s="11">
        <f>TRUNC(E58+G58+I58,0)</f>
        <v/>
      </c>
      <c r="L58" s="12">
        <f>TRUNC(F58+H58+J58,0)</f>
        <v/>
      </c>
    </row>
    <row r="59">
      <c r="A59" s="9" t="inlineStr">
        <is>
          <t>잡석포설 및 다짐</t>
        </is>
      </c>
      <c r="B59" s="9" t="inlineStr">
        <is>
          <t>순환골재</t>
        </is>
      </c>
      <c r="C59" s="8" t="inlineStr">
        <is>
          <t>M3</t>
        </is>
      </c>
      <c r="D59" s="27" t="n">
        <v>46</v>
      </c>
      <c r="E59" s="11" t="n">
        <v>1390</v>
      </c>
      <c r="F59" s="11">
        <f>TRUNC(E59*D59,0)</f>
        <v/>
      </c>
      <c r="G59" s="11" t="n">
        <v>10766</v>
      </c>
      <c r="H59" s="11">
        <f>TRUNC(G59*D59,0)</f>
        <v/>
      </c>
      <c r="I59" s="11" t="n">
        <v>1467</v>
      </c>
      <c r="J59" s="11">
        <f>TRUNC(I59*D59,0)</f>
        <v/>
      </c>
      <c r="K59" s="11">
        <f>TRUNC(E59+G59+I59,0)</f>
        <v/>
      </c>
      <c r="L59" s="12">
        <f>TRUNC(F59+H59+J59,0)</f>
        <v/>
      </c>
    </row>
    <row r="60">
      <c r="A60" s="22" t="inlineStr">
        <is>
          <t>[ 소  계 ]</t>
        </is>
      </c>
      <c r="B60" s="23" t="n"/>
      <c r="C60" s="23" t="n"/>
      <c r="D60" s="23" t="n"/>
      <c r="E60" s="28" t="inlineStr"/>
      <c r="F60" s="24">
        <f>SUM(F55:F59)</f>
        <v/>
      </c>
      <c r="G60" s="28" t="inlineStr"/>
      <c r="H60" s="24">
        <f>SUM(H55:H59)</f>
        <v/>
      </c>
      <c r="I60" s="28" t="inlineStr"/>
      <c r="J60" s="24">
        <f>SUM(J55:J59)</f>
        <v/>
      </c>
      <c r="K60" s="28" t="inlineStr"/>
      <c r="L60" s="24">
        <f>SUM(L55:L59)</f>
        <v/>
      </c>
    </row>
    <row r="61">
      <c r="A61" s="25" t="inlineStr">
        <is>
          <t>6 우수공사</t>
        </is>
      </c>
      <c r="B61" s="26" t="n"/>
      <c r="C61" s="26" t="n"/>
      <c r="D61" s="26" t="n"/>
      <c r="E61" s="26" t="n"/>
      <c r="F61" s="26" t="n"/>
      <c r="G61" s="26" t="n"/>
      <c r="H61" s="26" t="n"/>
      <c r="I61" s="26" t="n"/>
      <c r="J61" s="26" t="n"/>
      <c r="K61" s="26" t="n"/>
      <c r="L61" s="26" t="n"/>
    </row>
    <row r="62">
      <c r="A62" s="9" t="inlineStr">
        <is>
          <t>터파기(백호우)</t>
        </is>
      </c>
      <c r="B62" s="9" t="inlineStr">
        <is>
          <t>보통토사, 백호0.7㎥</t>
        </is>
      </c>
      <c r="C62" s="8" t="inlineStr">
        <is>
          <t>M3</t>
        </is>
      </c>
      <c r="D62" s="27" t="n">
        <v>95</v>
      </c>
      <c r="E62" s="11" t="n">
        <v>445</v>
      </c>
      <c r="F62" s="11">
        <f>TRUNC(E62*D62,0)</f>
        <v/>
      </c>
      <c r="G62" s="11" t="n">
        <v>924</v>
      </c>
      <c r="H62" s="11">
        <f>TRUNC(G62*D62,0)</f>
        <v/>
      </c>
      <c r="I62" s="11" t="n">
        <v>447</v>
      </c>
      <c r="J62" s="11">
        <f>TRUNC(I62*D62,0)</f>
        <v/>
      </c>
      <c r="K62" s="11">
        <f>TRUNC(E62+G62+I62,0)</f>
        <v/>
      </c>
      <c r="L62" s="12">
        <f>TRUNC(F62+H62+J62,0)</f>
        <v/>
      </c>
    </row>
    <row r="63">
      <c r="A63" s="9" t="inlineStr">
        <is>
          <t>되메우고다지기</t>
        </is>
      </c>
      <c r="B63" s="9" t="inlineStr">
        <is>
          <t>굴착기타이어0.6M3+콤펙트1.5톤</t>
        </is>
      </c>
      <c r="C63" s="8" t="inlineStr">
        <is>
          <t>M3</t>
        </is>
      </c>
      <c r="D63" s="27" t="n">
        <v>95</v>
      </c>
      <c r="E63" s="11" t="n">
        <v>414</v>
      </c>
      <c r="F63" s="11">
        <f>TRUNC(E63*D63,0)</f>
        <v/>
      </c>
      <c r="G63" s="11" t="n">
        <v>10344</v>
      </c>
      <c r="H63" s="11">
        <f>TRUNC(G63*D63,0)</f>
        <v/>
      </c>
      <c r="I63" s="11" t="n">
        <v>481</v>
      </c>
      <c r="J63" s="11">
        <f>TRUNC(I63*D63,0)</f>
        <v/>
      </c>
      <c r="K63" s="11">
        <f>TRUNC(E63+G63+I63,0)</f>
        <v/>
      </c>
      <c r="L63" s="12">
        <f>TRUNC(F63+H63+J63,0)</f>
        <v/>
      </c>
    </row>
    <row r="64">
      <c r="A64" s="9" t="inlineStr">
        <is>
          <t>PE이중벽관(2종)</t>
        </is>
      </c>
      <c r="B64" s="9" t="inlineStr">
        <is>
          <t>D200*6,000</t>
        </is>
      </c>
      <c r="C64" s="8" t="inlineStr">
        <is>
          <t>본</t>
        </is>
      </c>
      <c r="D64" s="27" t="n">
        <v>13</v>
      </c>
      <c r="E64" s="11" t="n">
        <v>22220</v>
      </c>
      <c r="F64" s="11">
        <f>TRUNC(E64*D64,0)</f>
        <v/>
      </c>
      <c r="G64" s="11" t="n">
        <v>96743</v>
      </c>
      <c r="H64" s="11">
        <f>TRUNC(G64*D64,0)</f>
        <v/>
      </c>
      <c r="I64" s="11" t="n">
        <v>0</v>
      </c>
      <c r="J64" s="11">
        <f>TRUNC(I64*D64,0)</f>
        <v/>
      </c>
      <c r="K64" s="11">
        <f>TRUNC(E64+G64+I64,0)</f>
        <v/>
      </c>
      <c r="L64" s="12">
        <f>TRUNC(F64+H64+J64,0)</f>
        <v/>
      </c>
    </row>
    <row r="65">
      <c r="A65" s="9" t="inlineStr">
        <is>
          <t>PE밴드</t>
        </is>
      </c>
      <c r="B65" s="9" t="inlineStr">
        <is>
          <t>D200</t>
        </is>
      </c>
      <c r="C65" s="8" t="inlineStr">
        <is>
          <t>EA</t>
        </is>
      </c>
      <c r="D65" s="27" t="n">
        <v>13</v>
      </c>
      <c r="E65" s="11" t="n">
        <v>106828</v>
      </c>
      <c r="F65" s="11">
        <f>TRUNC(E65*D65,0)</f>
        <v/>
      </c>
      <c r="G65" s="11" t="n">
        <v>0</v>
      </c>
      <c r="H65" s="11">
        <f>TRUNC(G65*D65,0)</f>
        <v/>
      </c>
      <c r="I65" s="11" t="n">
        <v>0</v>
      </c>
      <c r="J65" s="11">
        <f>TRUNC(I65*D65,0)</f>
        <v/>
      </c>
      <c r="K65" s="11">
        <f>TRUNC(E65+G65+I65,0)</f>
        <v/>
      </c>
      <c r="L65" s="12">
        <f>TRUNC(F65+H65+J65,0)</f>
        <v/>
      </c>
    </row>
    <row r="66">
      <c r="A66" s="9" t="inlineStr">
        <is>
          <t>PE이중벽관설치</t>
        </is>
      </c>
      <c r="B66" s="9" t="inlineStr">
        <is>
          <t>D200</t>
        </is>
      </c>
      <c r="C66" s="8" t="inlineStr">
        <is>
          <t>M</t>
        </is>
      </c>
      <c r="D66" s="27" t="n">
        <v>78</v>
      </c>
      <c r="E66" s="11" t="n">
        <v>32531</v>
      </c>
      <c r="F66" s="11">
        <f>TRUNC(E66*D66,0)</f>
        <v/>
      </c>
      <c r="G66" s="11" t="n">
        <v>27151</v>
      </c>
      <c r="H66" s="11">
        <f>TRUNC(G66*D66,0)</f>
        <v/>
      </c>
      <c r="I66" s="11" t="n">
        <v>500</v>
      </c>
      <c r="J66" s="11">
        <f>TRUNC(I66*D66,0)</f>
        <v/>
      </c>
      <c r="K66" s="11">
        <f>TRUNC(E66+G66+I66,0)</f>
        <v/>
      </c>
      <c r="L66" s="12">
        <f>TRUNC(F66+H66+J66,0)</f>
        <v/>
      </c>
    </row>
    <row r="67">
      <c r="A67" s="9" t="inlineStr">
        <is>
          <t>PE빗물받이설치</t>
        </is>
      </c>
      <c r="B67" s="9" t="inlineStr">
        <is>
          <t>510*410*940,뚜껑포함</t>
        </is>
      </c>
      <c r="C67" s="8" t="inlineStr">
        <is>
          <t>개소</t>
        </is>
      </c>
      <c r="D67" s="27" t="n">
        <v>7</v>
      </c>
      <c r="E67" s="11" t="n">
        <v>25712</v>
      </c>
      <c r="F67" s="11">
        <f>TRUNC(E67*D67,0)</f>
        <v/>
      </c>
      <c r="G67" s="11" t="n">
        <v>39999</v>
      </c>
      <c r="H67" s="11">
        <f>TRUNC(G67*D67,0)</f>
        <v/>
      </c>
      <c r="I67" s="11" t="n">
        <v>356</v>
      </c>
      <c r="J67" s="11">
        <f>TRUNC(I67*D67,0)</f>
        <v/>
      </c>
      <c r="K67" s="11">
        <f>TRUNC(E67+G67+I67,0)</f>
        <v/>
      </c>
      <c r="L67" s="12">
        <f>TRUNC(F67+H67+J67,0)</f>
        <v/>
      </c>
    </row>
    <row r="68">
      <c r="A68" s="22" t="inlineStr">
        <is>
          <t>[ 소  계 ]</t>
        </is>
      </c>
      <c r="B68" s="23" t="n"/>
      <c r="C68" s="23" t="n"/>
      <c r="D68" s="23" t="n"/>
      <c r="E68" s="28" t="inlineStr"/>
      <c r="F68" s="24">
        <f>SUM(F62:F67)</f>
        <v/>
      </c>
      <c r="G68" s="28" t="inlineStr"/>
      <c r="H68" s="24">
        <f>SUM(H62:H67)</f>
        <v/>
      </c>
      <c r="I68" s="28" t="inlineStr"/>
      <c r="J68" s="24">
        <f>SUM(J62:J67)</f>
        <v/>
      </c>
      <c r="K68" s="28" t="inlineStr"/>
      <c r="L68" s="24">
        <f>SUM(L62:L67)</f>
        <v/>
      </c>
    </row>
    <row r="69">
      <c r="A69" s="25" t="inlineStr">
        <is>
          <t>7 부대공사</t>
        </is>
      </c>
      <c r="B69" s="26" t="n"/>
      <c r="C69" s="26" t="n"/>
      <c r="D69" s="26" t="n"/>
      <c r="E69" s="26" t="n"/>
      <c r="F69" s="26" t="n"/>
      <c r="G69" s="26" t="n"/>
      <c r="H69" s="26" t="n"/>
      <c r="I69" s="26" t="n"/>
      <c r="J69" s="26" t="n"/>
      <c r="K69" s="26" t="n"/>
      <c r="L69" s="26" t="n"/>
    </row>
    <row r="70">
      <c r="A70" s="9" t="inlineStr">
        <is>
          <t>레미콘</t>
        </is>
      </c>
      <c r="B70" s="9" t="inlineStr">
        <is>
          <t>레미콘, 울산, 25-18-08</t>
        </is>
      </c>
      <c r="C70" s="8" t="inlineStr">
        <is>
          <t>M3</t>
        </is>
      </c>
      <c r="D70" s="27" t="n">
        <v>5</v>
      </c>
      <c r="E70" s="11" t="n">
        <v>63302</v>
      </c>
      <c r="F70" s="11">
        <f>TRUNC(E70*D70,0)</f>
        <v/>
      </c>
      <c r="G70" s="11" t="n">
        <v>0</v>
      </c>
      <c r="H70" s="11">
        <f>TRUNC(G70*D70,0)</f>
        <v/>
      </c>
      <c r="I70" s="11" t="n">
        <v>0</v>
      </c>
      <c r="J70" s="11">
        <f>TRUNC(I70*D70,0)</f>
        <v/>
      </c>
      <c r="K70" s="11">
        <f>TRUNC(E70+G70+I70,0)</f>
        <v/>
      </c>
      <c r="L70" s="12">
        <f>TRUNC(F70+H70+J70,0)</f>
        <v/>
      </c>
    </row>
    <row r="71">
      <c r="A71" s="9" t="inlineStr">
        <is>
          <t>레미콘</t>
        </is>
      </c>
      <c r="B71" s="9" t="inlineStr">
        <is>
          <t>레미콘, 울산, 25-21-15</t>
        </is>
      </c>
      <c r="C71" s="8" t="inlineStr">
        <is>
          <t>M3</t>
        </is>
      </c>
      <c r="D71" s="27" t="n">
        <v>1</v>
      </c>
      <c r="E71" s="11" t="n">
        <v>63302</v>
      </c>
      <c r="F71" s="11">
        <f>TRUNC(E71*D71,0)</f>
        <v/>
      </c>
      <c r="G71" s="11" t="n">
        <v>0</v>
      </c>
      <c r="H71" s="11">
        <f>TRUNC(G71*D71,0)</f>
        <v/>
      </c>
      <c r="I71" s="11" t="n">
        <v>0</v>
      </c>
      <c r="J71" s="11">
        <f>TRUNC(I71*D71,0)</f>
        <v/>
      </c>
      <c r="K71" s="11">
        <f>TRUNC(E71+G71+I71,0)</f>
        <v/>
      </c>
      <c r="L71" s="12">
        <f>TRUNC(F71+H71+J71,0)</f>
        <v/>
      </c>
    </row>
    <row r="72">
      <c r="A72" s="9" t="inlineStr">
        <is>
          <t>화강경계석</t>
        </is>
      </c>
      <c r="B72" s="9" t="inlineStr">
        <is>
          <t>100×100×1000mm, 직선</t>
        </is>
      </c>
      <c r="C72" s="8" t="inlineStr">
        <is>
          <t>EA</t>
        </is>
      </c>
      <c r="D72" s="27" t="n">
        <v>44</v>
      </c>
      <c r="E72" s="11" t="n">
        <v>795</v>
      </c>
      <c r="F72" s="11">
        <f>TRUNC(E72*D72,0)</f>
        <v/>
      </c>
      <c r="G72" s="11" t="n">
        <v>13805</v>
      </c>
      <c r="H72" s="11">
        <f>TRUNC(G72*D72,0)</f>
        <v/>
      </c>
      <c r="I72" s="11" t="n">
        <v>864</v>
      </c>
      <c r="J72" s="11">
        <f>TRUNC(I72*D72,0)</f>
        <v/>
      </c>
      <c r="K72" s="11">
        <f>TRUNC(E72+G72+I72,0)</f>
        <v/>
      </c>
      <c r="L72" s="12">
        <f>TRUNC(F72+H72+J72,0)</f>
        <v/>
      </c>
    </row>
    <row r="73">
      <c r="A73" s="9" t="inlineStr">
        <is>
          <t>화강경계석</t>
        </is>
      </c>
      <c r="B73" s="9" t="inlineStr">
        <is>
          <t>180×200×1000mm, 직선</t>
        </is>
      </c>
      <c r="C73" s="8" t="inlineStr">
        <is>
          <t>EA</t>
        </is>
      </c>
      <c r="D73" s="27" t="n">
        <v>19</v>
      </c>
      <c r="E73" s="11" t="n">
        <v>795</v>
      </c>
      <c r="F73" s="11">
        <f>TRUNC(E73*D73,0)</f>
        <v/>
      </c>
      <c r="G73" s="11" t="n">
        <v>13805</v>
      </c>
      <c r="H73" s="11">
        <f>TRUNC(G73*D73,0)</f>
        <v/>
      </c>
      <c r="I73" s="11" t="n">
        <v>864</v>
      </c>
      <c r="J73" s="11">
        <f>TRUNC(I73*D73,0)</f>
        <v/>
      </c>
      <c r="K73" s="11">
        <f>TRUNC(E73+G73+I73,0)</f>
        <v/>
      </c>
      <c r="L73" s="12">
        <f>TRUNC(F73+H73+J73,0)</f>
        <v/>
      </c>
    </row>
    <row r="74">
      <c r="A74" s="9" t="inlineStr">
        <is>
          <t>화강경계석</t>
        </is>
      </c>
      <c r="B74" s="9" t="inlineStr">
        <is>
          <t>180×200×1000mm, 곡선</t>
        </is>
      </c>
      <c r="C74" s="8" t="inlineStr">
        <is>
          <t>EA</t>
        </is>
      </c>
      <c r="D74" s="27" t="n">
        <v>4</v>
      </c>
      <c r="E74" s="11" t="n">
        <v>795</v>
      </c>
      <c r="F74" s="11">
        <f>TRUNC(E74*D74,0)</f>
        <v/>
      </c>
      <c r="G74" s="11" t="n">
        <v>13805</v>
      </c>
      <c r="H74" s="11">
        <f>TRUNC(G74*D74,0)</f>
        <v/>
      </c>
      <c r="I74" s="11" t="n">
        <v>864</v>
      </c>
      <c r="J74" s="11">
        <f>TRUNC(I74*D74,0)</f>
        <v/>
      </c>
      <c r="K74" s="11">
        <f>TRUNC(E74+G74+I74,0)</f>
        <v/>
      </c>
      <c r="L74" s="12">
        <f>TRUNC(F74+H74+J74,0)</f>
        <v/>
      </c>
    </row>
    <row r="75">
      <c r="A75" s="9" t="inlineStr">
        <is>
          <t>경계석설치</t>
        </is>
      </c>
      <c r="B75" s="9" t="inlineStr"/>
      <c r="C75" s="8" t="inlineStr">
        <is>
          <t>M</t>
        </is>
      </c>
      <c r="D75" s="27" t="n">
        <v>63</v>
      </c>
      <c r="E75" s="11" t="n">
        <v>15000</v>
      </c>
      <c r="F75" s="11">
        <f>TRUNC(E75*D75,0)</f>
        <v/>
      </c>
      <c r="G75" s="11" t="n">
        <v>15000</v>
      </c>
      <c r="H75" s="11">
        <f>TRUNC(G75*D75,0)</f>
        <v/>
      </c>
      <c r="I75" s="11" t="n">
        <v>0</v>
      </c>
      <c r="J75" s="11">
        <f>TRUNC(I75*D75,0)</f>
        <v/>
      </c>
      <c r="K75" s="11">
        <f>TRUNC(E75+G75+I75,0)</f>
        <v/>
      </c>
      <c r="L75" s="12">
        <f>TRUNC(F75+H75+J75,0)</f>
        <v/>
      </c>
    </row>
    <row r="76">
      <c r="A76" s="9" t="inlineStr">
        <is>
          <t>보차도용블록깔기</t>
        </is>
      </c>
      <c r="B76" s="9" t="inlineStr">
        <is>
          <t>투수, 200×200×60</t>
        </is>
      </c>
      <c r="C76" s="8" t="inlineStr">
        <is>
          <t>M2</t>
        </is>
      </c>
      <c r="D76" s="27" t="n">
        <v>148</v>
      </c>
      <c r="E76" s="11" t="n">
        <v>0</v>
      </c>
      <c r="F76" s="11">
        <f>TRUNC(E76*D76,0)</f>
        <v/>
      </c>
      <c r="G76" s="11" t="n">
        <v>56739</v>
      </c>
      <c r="H76" s="11">
        <f>TRUNC(G76*D76,0)</f>
        <v/>
      </c>
      <c r="I76" s="11" t="n">
        <v>1301</v>
      </c>
      <c r="J76" s="11">
        <f>TRUNC(I76*D76,0)</f>
        <v/>
      </c>
      <c r="K76" s="11">
        <f>TRUNC(E76+G76+I76,0)</f>
        <v/>
      </c>
      <c r="L76" s="12">
        <f>TRUNC(F76+H76+J76,0)</f>
        <v/>
      </c>
    </row>
    <row r="77">
      <c r="A77" s="9" t="inlineStr">
        <is>
          <t>모래</t>
        </is>
      </c>
      <c r="B77" s="9" t="inlineStr">
        <is>
          <t>모래, 울산, 도착도</t>
        </is>
      </c>
      <c r="C77" s="8" t="inlineStr">
        <is>
          <t>M3</t>
        </is>
      </c>
      <c r="D77" s="27" t="n">
        <v>17</v>
      </c>
      <c r="E77" s="11" t="n">
        <v>36400</v>
      </c>
      <c r="F77" s="11">
        <f>TRUNC(E77*D77,0)</f>
        <v/>
      </c>
      <c r="G77" s="11" t="n">
        <v>0</v>
      </c>
      <c r="H77" s="11">
        <f>TRUNC(G77*D77,0)</f>
        <v/>
      </c>
      <c r="I77" s="11" t="n">
        <v>0</v>
      </c>
      <c r="J77" s="11">
        <f>TRUNC(I77*D77,0)</f>
        <v/>
      </c>
      <c r="K77" s="11">
        <f>TRUNC(E77+G77+I77,0)</f>
        <v/>
      </c>
      <c r="L77" s="12">
        <f>TRUNC(F77+H77+J77,0)</f>
        <v/>
      </c>
    </row>
    <row r="78">
      <c r="A78" s="9" t="inlineStr">
        <is>
          <t>잡석포설 및 다짐</t>
        </is>
      </c>
      <c r="B78" s="9" t="inlineStr">
        <is>
          <t>순환골재</t>
        </is>
      </c>
      <c r="C78" s="8" t="inlineStr">
        <is>
          <t>M3</t>
        </is>
      </c>
      <c r="D78" s="27" t="n">
        <v>33</v>
      </c>
      <c r="E78" s="11" t="n">
        <v>1390</v>
      </c>
      <c r="F78" s="11">
        <f>TRUNC(E78*D78,0)</f>
        <v/>
      </c>
      <c r="G78" s="11" t="n">
        <v>10766</v>
      </c>
      <c r="H78" s="11">
        <f>TRUNC(G78*D78,0)</f>
        <v/>
      </c>
      <c r="I78" s="11" t="n">
        <v>1467</v>
      </c>
      <c r="J78" s="11">
        <f>TRUNC(I78*D78,0)</f>
        <v/>
      </c>
      <c r="K78" s="11">
        <f>TRUNC(E78+G78+I78,0)</f>
        <v/>
      </c>
      <c r="L78" s="12">
        <f>TRUNC(F78+H78+J78,0)</f>
        <v/>
      </c>
    </row>
    <row r="79">
      <c r="A79" s="9" t="inlineStr">
        <is>
          <t>마사토 포장</t>
        </is>
      </c>
      <c r="B79" s="9" t="inlineStr">
        <is>
          <t>T100</t>
        </is>
      </c>
      <c r="C79" s="8" t="inlineStr">
        <is>
          <t>M3</t>
        </is>
      </c>
      <c r="D79" s="27" t="n">
        <v>7</v>
      </c>
      <c r="E79" s="11" t="n">
        <v>2381</v>
      </c>
      <c r="F79" s="11">
        <f>TRUNC(E79*D79,0)</f>
        <v/>
      </c>
      <c r="G79" s="11" t="n">
        <v>8255</v>
      </c>
      <c r="H79" s="11">
        <f>TRUNC(G79*D79,0)</f>
        <v/>
      </c>
      <c r="I79" s="11" t="n">
        <v>2060</v>
      </c>
      <c r="J79" s="11">
        <f>TRUNC(I79*D79,0)</f>
        <v/>
      </c>
      <c r="K79" s="11">
        <f>TRUNC(E79+G79+I79,0)</f>
        <v/>
      </c>
      <c r="L79" s="12">
        <f>TRUNC(F79+H79+J79,0)</f>
        <v/>
      </c>
    </row>
    <row r="80">
      <c r="A80" s="9" t="inlineStr">
        <is>
          <t>철근콘크리트플륨관</t>
        </is>
      </c>
      <c r="B80" s="9" t="inlineStr">
        <is>
          <t>D300*2,000</t>
        </is>
      </c>
      <c r="C80" s="8" t="inlineStr">
        <is>
          <t>본</t>
        </is>
      </c>
      <c r="D80" s="27" t="n">
        <v>2</v>
      </c>
      <c r="E80" s="11" t="n">
        <v>9785</v>
      </c>
      <c r="F80" s="11">
        <f>TRUNC(E80*D80,0)</f>
        <v/>
      </c>
      <c r="G80" s="11" t="n">
        <v>27922</v>
      </c>
      <c r="H80" s="11">
        <f>TRUNC(G80*D80,0)</f>
        <v/>
      </c>
      <c r="I80" s="11" t="n">
        <v>14754</v>
      </c>
      <c r="J80" s="11">
        <f>TRUNC(I80*D80,0)</f>
        <v/>
      </c>
      <c r="K80" s="11">
        <f>TRUNC(E80+G80+I80,0)</f>
        <v/>
      </c>
      <c r="L80" s="12">
        <f>TRUNC(F80+H80+J80,0)</f>
        <v/>
      </c>
    </row>
    <row r="81">
      <c r="A81" s="9" t="inlineStr">
        <is>
          <t>플륨관설치</t>
        </is>
      </c>
      <c r="B81" s="9" t="inlineStr">
        <is>
          <t>D300</t>
        </is>
      </c>
      <c r="C81" s="8" t="inlineStr">
        <is>
          <t>M</t>
        </is>
      </c>
      <c r="D81" s="27" t="n">
        <v>4</v>
      </c>
      <c r="E81" s="11" t="n">
        <v>1431</v>
      </c>
      <c r="F81" s="11">
        <f>TRUNC(E81*D81,0)</f>
        <v/>
      </c>
      <c r="G81" s="11" t="n">
        <v>15794</v>
      </c>
      <c r="H81" s="11">
        <f>TRUNC(G81*D81,0)</f>
        <v/>
      </c>
      <c r="I81" s="11" t="n">
        <v>3883</v>
      </c>
      <c r="J81" s="11">
        <f>TRUNC(I81*D81,0)</f>
        <v/>
      </c>
      <c r="K81" s="11">
        <f>TRUNC(E81+G81+I81,0)</f>
        <v/>
      </c>
      <c r="L81" s="12">
        <f>TRUNC(F81+H81+J81,0)</f>
        <v/>
      </c>
    </row>
    <row r="82">
      <c r="A82" s="9" t="inlineStr">
        <is>
          <t>중하중그레이팅설치</t>
        </is>
      </c>
      <c r="B82" s="9" t="inlineStr">
        <is>
          <t>400*1,000*50</t>
        </is>
      </c>
      <c r="C82" s="8" t="inlineStr">
        <is>
          <t>EA</t>
        </is>
      </c>
      <c r="D82" s="27" t="n">
        <v>4</v>
      </c>
      <c r="E82" s="11" t="n">
        <v>23139</v>
      </c>
      <c r="F82" s="11">
        <f>TRUNC(E82*D82,0)</f>
        <v/>
      </c>
      <c r="G82" s="11" t="n">
        <v>32097</v>
      </c>
      <c r="H82" s="11">
        <f>TRUNC(G82*D82,0)</f>
        <v/>
      </c>
      <c r="I82" s="11" t="n">
        <v>1134</v>
      </c>
      <c r="J82" s="11">
        <f>TRUNC(I82*D82,0)</f>
        <v/>
      </c>
      <c r="K82" s="11">
        <f>TRUNC(E82+G82+I82,0)</f>
        <v/>
      </c>
      <c r="L82" s="12">
        <f>TRUNC(F82+H82+J82,0)</f>
        <v/>
      </c>
    </row>
    <row r="83">
      <c r="A83" s="9" t="inlineStr">
        <is>
          <t>메쉬휀스설치</t>
        </is>
      </c>
      <c r="B83" s="9" t="inlineStr">
        <is>
          <t>H=1,200, 앙카TYPE</t>
        </is>
      </c>
      <c r="C83" s="8" t="inlineStr">
        <is>
          <t>M</t>
        </is>
      </c>
      <c r="D83" s="27" t="n">
        <v>91</v>
      </c>
      <c r="E83" s="11" t="n">
        <v>20000</v>
      </c>
      <c r="F83" s="11">
        <f>TRUNC(E83*D83,0)</f>
        <v/>
      </c>
      <c r="G83" s="11" t="n">
        <v>15000</v>
      </c>
      <c r="H83" s="11">
        <f>TRUNC(G83*D83,0)</f>
        <v/>
      </c>
      <c r="I83" s="11" t="n">
        <v>0</v>
      </c>
      <c r="J83" s="11">
        <f>TRUNC(I83*D83,0)</f>
        <v/>
      </c>
      <c r="K83" s="11">
        <f>TRUNC(E83+G83+I83,0)</f>
        <v/>
      </c>
      <c r="L83" s="12">
        <f>TRUNC(F83+H83+J83,0)</f>
        <v/>
      </c>
    </row>
    <row r="84">
      <c r="A84" s="22" t="inlineStr">
        <is>
          <t>[ 소  계 ]</t>
        </is>
      </c>
      <c r="B84" s="23" t="n"/>
      <c r="C84" s="23" t="n"/>
      <c r="D84" s="23" t="n"/>
      <c r="E84" s="28" t="inlineStr"/>
      <c r="F84" s="24">
        <f>SUM(F70:F83)</f>
        <v/>
      </c>
      <c r="G84" s="28" t="inlineStr"/>
      <c r="H84" s="24">
        <f>SUM(H70:H83)</f>
        <v/>
      </c>
      <c r="I84" s="28" t="inlineStr"/>
      <c r="J84" s="24">
        <f>SUM(J70:J83)</f>
        <v/>
      </c>
      <c r="K84" s="28" t="inlineStr"/>
      <c r="L84" s="24">
        <f>SUM(L70:L83)</f>
        <v/>
      </c>
    </row>
  </sheetData>
  <mergeCells count="25">
    <mergeCell ref="A54:L54"/>
    <mergeCell ref="A53:D53"/>
    <mergeCell ref="G2:H2"/>
    <mergeCell ref="I2:J2"/>
    <mergeCell ref="A69:L69"/>
    <mergeCell ref="B2:B3"/>
    <mergeCell ref="A19:D19"/>
    <mergeCell ref="D2:D3"/>
    <mergeCell ref="A50:L50"/>
    <mergeCell ref="A68:D68"/>
    <mergeCell ref="A26:L26"/>
    <mergeCell ref="A33:L33"/>
    <mergeCell ref="A2:A3"/>
    <mergeCell ref="A49:D49"/>
    <mergeCell ref="C2:C3"/>
    <mergeCell ref="A60:D60"/>
    <mergeCell ref="A4:L4"/>
    <mergeCell ref="A20:L20"/>
    <mergeCell ref="E2:F2"/>
    <mergeCell ref="K2:L2"/>
    <mergeCell ref="A25:D25"/>
    <mergeCell ref="A84:D84"/>
    <mergeCell ref="A1:L1"/>
    <mergeCell ref="A61:L61"/>
    <mergeCell ref="A32:D32"/>
  </mergeCells>
  <printOptions horizontalCentered="1"/>
  <pageMargins left="0.35" right="0.35" top="0.5" bottom="0.5" header="0.2" footer="0.2"/>
  <pageSetup orientation="landscape" paperSize="9" fitToHeight="0" fitToWidth="1"/>
  <rowBreaks count="7" manualBreakCount="7">
    <brk id="19" min="0" max="16383" man="1"/>
    <brk id="25" min="0" max="16383" man="1"/>
    <brk id="32" min="0" max="16383" man="1"/>
    <brk id="49" min="0" max="16383" man="1"/>
    <brk id="53" min="0" max="16383" man="1"/>
    <brk id="60" min="0" max="16383" man="1"/>
    <brk id="68" min="0" max="16383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2026-07-29T04:46:20Z</dcterms:created>
  <dcterms:modified xmlns:dcterms="http://purl.org/dc/terms/" xmlns:xsi="http://www.w3.org/2001/XMLSchema-instance" xsi:type="dcterms:W3CDTF">2026-07-29T04:46:20Z</dcterms:modified>
</cp:coreProperties>
</file>