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총괄갑지" sheetId="1" state="visible" r:id="rId1"/>
    <sheet xmlns:r="http://schemas.openxmlformats.org/officeDocument/2006/relationships" name="원가계산서" sheetId="2" state="visible" r:id="rId2"/>
    <sheet xmlns:r="http://schemas.openxmlformats.org/officeDocument/2006/relationships" name="공종별집계표" sheetId="3" state="visible" r:id="rId3"/>
    <sheet xmlns:r="http://schemas.openxmlformats.org/officeDocument/2006/relationships" name="공종별내역서" sheetId="4" state="visible" r:id="rId4"/>
  </sheets>
  <definedNames>
    <definedName name="_xlnm.Print_Titles" localSheetId="2">'공종별집계표'!$3:$4</definedName>
    <definedName name="_xlnm.Print_Titles" localSheetId="3">'공종별내역서'!$2:$3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10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4"/>
    </font>
    <font>
      <name val="맑은 고딕"/>
      <sz val="11"/>
    </font>
    <font>
      <name val="맑은 고딕"/>
      <b val="1"/>
      <sz val="12"/>
    </font>
    <font>
      <name val="맑은 고딕"/>
      <b val="1"/>
      <sz val="13"/>
    </font>
    <font>
      <name val="맑은 고딕"/>
      <b val="1"/>
      <sz val="9"/>
    </font>
    <font>
      <name val="맑은 고딕"/>
      <b val="1"/>
      <sz val="10"/>
    </font>
    <font>
      <name val="맑은 고딕"/>
      <sz val="9"/>
    </font>
    <font>
      <name val="맑은 고딕"/>
      <sz val="10"/>
    </font>
  </fonts>
  <fills count="6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D7DCE2"/>
      </patternFill>
    </fill>
    <fill>
      <patternFill patternType="solid">
        <fgColor rgb="00ECEFF2"/>
      </patternFill>
    </fill>
    <fill>
      <patternFill patternType="solid">
        <fgColor rgb="00F2F4F6"/>
      </patternFill>
    </fill>
  </fills>
  <borders count="5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  <border>
      <left/>
      <right/>
      <top style="thin">
        <color rgb="009AA3AD"/>
      </top>
      <bottom/>
      <diagonal/>
    </border>
    <border>
      <left/>
      <right style="thin">
        <color rgb="009AA3AD"/>
      </right>
      <top style="thin">
        <color rgb="009AA3AD"/>
      </top>
      <bottom/>
      <diagonal/>
    </border>
    <border>
      <left/>
      <right style="thin">
        <color rgb="009AA3AD"/>
      </right>
      <top style="thin">
        <color rgb="009AA3AD"/>
      </top>
      <bottom style="thin">
        <color rgb="009AA3AD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3" fontId="8" fillId="0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0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right" vertical="center"/>
    </xf>
    <xf numFmtId="3" fontId="6" fillId="3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3" fontId="6" fillId="5" borderId="1" applyAlignment="1" pivotButton="0" quotePrefix="0" xfId="0">
      <alignment horizontal="right" vertical="center"/>
    </xf>
    <xf numFmtId="0" fontId="7" fillId="3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164" fontId="8" fillId="0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6:H13"/>
  <sheetViews>
    <sheetView workbookViewId="0">
      <selection activeCell="A1" sqref="A1"/>
    </sheetView>
  </sheetViews>
  <sheetFormatPr baseColWidth="8" defaultRowHeight="15"/>
  <sheetData>
    <row r="6">
      <c r="A6" s="1" t="inlineStr">
        <is>
          <t>이화관 물리치료과 환경개선 공사</t>
        </is>
      </c>
    </row>
    <row r="8">
      <c r="A8" s="2" t="inlineStr">
        <is>
          <t>- 공 사 예 산 서 -</t>
        </is>
      </c>
    </row>
    <row r="10">
      <c r="A10" s="3" t="inlineStr">
        <is>
          <t>2026-07</t>
        </is>
      </c>
    </row>
    <row r="13">
      <c r="A13" s="4" t="inlineStr">
        <is>
          <t>강산건축디자인</t>
        </is>
      </c>
    </row>
  </sheetData>
  <mergeCells count="4">
    <mergeCell ref="A13:H13"/>
    <mergeCell ref="A8:H8"/>
    <mergeCell ref="A6:H6"/>
    <mergeCell ref="A10:H10"/>
  </mergeCells>
  <printOptions horizontalCentered="1"/>
  <pageMargins left="0.35" right="0.35" top="0.5" bottom="0.5" header="0.2" footer="0.2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3"/>
  <sheetViews>
    <sheetView workbookViewId="0">
      <selection activeCell="A1" sqref="A1"/>
    </sheetView>
  </sheetViews>
  <sheetFormatPr baseColWidth="8" defaultRowHeight="15"/>
  <cols>
    <col width="5" customWidth="1" min="1" max="1"/>
    <col width="8" customWidth="1" min="2" max="2"/>
    <col width="15" customWidth="1" min="3" max="3"/>
    <col width="17" customWidth="1" min="4" max="4"/>
    <col width="16" customWidth="1" min="5" max="5"/>
    <col width="26" customWidth="1" min="6" max="6"/>
  </cols>
  <sheetData>
    <row r="1">
      <c r="B1" s="2" t="inlineStr">
        <is>
          <t>공 사 원 가 계 산 서</t>
        </is>
      </c>
    </row>
    <row r="2">
      <c r="B2" s="5" t="inlineStr">
        <is>
          <t>공사명 : 이화관 물리치료과 환경개선 공사</t>
        </is>
      </c>
    </row>
    <row r="3">
      <c r="B3" s="6" t="inlineStr">
        <is>
          <t>비        목</t>
        </is>
      </c>
      <c r="C3" s="7" t="inlineStr"/>
      <c r="E3" s="6" t="inlineStr">
        <is>
          <t>금       액</t>
        </is>
      </c>
      <c r="F3" s="6" t="inlineStr">
        <is>
          <t>비        고</t>
        </is>
      </c>
    </row>
    <row r="4">
      <c r="A4" s="8" t="inlineStr">
        <is>
          <t>A1</t>
        </is>
      </c>
      <c r="B4" s="9" t="inlineStr"/>
      <c r="C4" s="9" t="inlineStr">
        <is>
          <t>직 접 재 료 비</t>
        </is>
      </c>
      <c r="D4" s="10" t="n"/>
      <c r="E4" s="11">
        <f>TRUNC(공종별집계표!F5,0)</f>
        <v/>
      </c>
      <c r="F4" s="9" t="inlineStr"/>
    </row>
    <row r="5">
      <c r="A5" s="8" t="inlineStr">
        <is>
          <t>A2</t>
        </is>
      </c>
      <c r="B5" s="9" t="inlineStr"/>
      <c r="C5" s="9" t="inlineStr">
        <is>
          <t>간 접 재 료 비</t>
        </is>
      </c>
      <c r="E5" s="11" t="n">
        <v>0</v>
      </c>
      <c r="F5" s="9" t="inlineStr"/>
    </row>
    <row r="6">
      <c r="A6" s="8" t="inlineStr">
        <is>
          <t>A3</t>
        </is>
      </c>
      <c r="B6" s="9" t="inlineStr"/>
      <c r="C6" s="9" t="inlineStr">
        <is>
          <t>[ 재 료 비 계 ]</t>
        </is>
      </c>
      <c r="E6" s="12">
        <f>TRUNC(E4+E5,0)</f>
        <v/>
      </c>
      <c r="F6" s="9" t="inlineStr"/>
    </row>
    <row r="7">
      <c r="A7" s="8" t="inlineStr">
        <is>
          <t>B1</t>
        </is>
      </c>
      <c r="B7" s="9" t="inlineStr"/>
      <c r="C7" s="9" t="inlineStr">
        <is>
          <t>직 접 노 무 비</t>
        </is>
      </c>
      <c r="E7" s="11">
        <f>TRUNC(공종별집계표!H5,0)</f>
        <v/>
      </c>
      <c r="F7" s="9" t="inlineStr"/>
    </row>
    <row r="8">
      <c r="A8" s="8" t="inlineStr">
        <is>
          <t>B2</t>
        </is>
      </c>
      <c r="B8" s="9" t="inlineStr"/>
      <c r="C8" s="9" t="inlineStr">
        <is>
          <t>간 접 노 무 비</t>
        </is>
      </c>
      <c r="E8" s="11">
        <f>TRUNC(E7*0.126,0)</f>
        <v/>
      </c>
      <c r="F8" s="9" t="inlineStr">
        <is>
          <t>직접노무비×12.6%</t>
        </is>
      </c>
    </row>
    <row r="9">
      <c r="A9" s="8" t="inlineStr">
        <is>
          <t>BS</t>
        </is>
      </c>
      <c r="B9" s="9" t="inlineStr"/>
      <c r="C9" s="9" t="inlineStr">
        <is>
          <t>[ 노 무 비 계 ]</t>
        </is>
      </c>
      <c r="E9" s="12">
        <f>TRUNC(E7+E8,0)</f>
        <v/>
      </c>
      <c r="F9" s="9" t="inlineStr"/>
    </row>
    <row r="10">
      <c r="A10" s="8" t="inlineStr">
        <is>
          <t>C1</t>
        </is>
      </c>
      <c r="B10" s="9" t="inlineStr"/>
      <c r="C10" s="9" t="inlineStr">
        <is>
          <t>기 계 경 비</t>
        </is>
      </c>
      <c r="E10" s="11">
        <f>TRUNC(공종별집계표!J5,0)</f>
        <v/>
      </c>
      <c r="F10" s="9" t="inlineStr"/>
    </row>
    <row r="11">
      <c r="A11" s="8" t="inlineStr">
        <is>
          <t>C2</t>
        </is>
      </c>
      <c r="B11" s="9" t="inlineStr"/>
      <c r="C11" s="9" t="inlineStr">
        <is>
          <t>산 재 보 험 료</t>
        </is>
      </c>
      <c r="E11" s="11">
        <f>TRUNC(E9*0.0356,0)</f>
        <v/>
      </c>
      <c r="F11" s="9" t="inlineStr">
        <is>
          <t>노무비×3.56%</t>
        </is>
      </c>
    </row>
    <row r="12">
      <c r="A12" s="8" t="inlineStr">
        <is>
          <t>C3</t>
        </is>
      </c>
      <c r="B12" s="9" t="inlineStr"/>
      <c r="C12" s="9" t="inlineStr">
        <is>
          <t>고 용 보 험 료</t>
        </is>
      </c>
      <c r="E12" s="11">
        <f>TRUNC(E9*0.0101,0)</f>
        <v/>
      </c>
      <c r="F12" s="9" t="inlineStr">
        <is>
          <t>노무비×1.01%</t>
        </is>
      </c>
    </row>
    <row r="13">
      <c r="A13" s="8" t="inlineStr">
        <is>
          <t>C4</t>
        </is>
      </c>
      <c r="B13" s="9" t="inlineStr"/>
      <c r="C13" s="9" t="inlineStr">
        <is>
          <t>산업안전보건관리비</t>
        </is>
      </c>
      <c r="E13" s="11">
        <f>TRUNC((E6+E7)*0.0293,0)</f>
        <v/>
      </c>
      <c r="F13" s="9" t="inlineStr">
        <is>
          <t>(재료비+직노)×2.93%</t>
        </is>
      </c>
    </row>
    <row r="14">
      <c r="A14" s="8" t="inlineStr">
        <is>
          <t>C5</t>
        </is>
      </c>
      <c r="B14" s="9" t="inlineStr"/>
      <c r="C14" s="9" t="inlineStr">
        <is>
          <t>환 경 보 전 비</t>
        </is>
      </c>
      <c r="E14" s="11">
        <f>TRUNC((E6+E7+E10)*0.003,0)</f>
        <v/>
      </c>
      <c r="F14" s="9" t="inlineStr">
        <is>
          <t>(재료+직노+기계경비)×0.3%</t>
        </is>
      </c>
    </row>
    <row r="15">
      <c r="A15" s="8" t="inlineStr">
        <is>
          <t>C6</t>
        </is>
      </c>
      <c r="B15" s="9" t="inlineStr"/>
      <c r="C15" s="9" t="inlineStr">
        <is>
          <t>기 타 경 비</t>
        </is>
      </c>
      <c r="E15" s="11">
        <f>TRUNC((E6+E9)*0.052,0)</f>
        <v/>
      </c>
      <c r="F15" s="9" t="inlineStr">
        <is>
          <t>(재료비+노무비)×5.2%</t>
        </is>
      </c>
    </row>
    <row r="16">
      <c r="A16" s="8" t="inlineStr">
        <is>
          <t>CS</t>
        </is>
      </c>
      <c r="B16" s="9" t="inlineStr"/>
      <c r="C16" s="9" t="inlineStr">
        <is>
          <t>[ 경 비 계 ]</t>
        </is>
      </c>
      <c r="E16" s="12">
        <f>TRUNC(E10+E11+E12+E13+E14+E15,0)</f>
        <v/>
      </c>
      <c r="F16" s="9" t="inlineStr"/>
    </row>
    <row r="17">
      <c r="A17" s="8" t="inlineStr">
        <is>
          <t>S1</t>
        </is>
      </c>
      <c r="B17" s="13" t="inlineStr">
        <is>
          <t>계</t>
        </is>
      </c>
      <c r="C17" s="9" t="inlineStr"/>
      <c r="E17" s="12">
        <f>TRUNC(E6+E9+E16,0)</f>
        <v/>
      </c>
      <c r="F17" s="9" t="inlineStr"/>
    </row>
    <row r="18">
      <c r="A18" s="8" t="inlineStr">
        <is>
          <t>D1</t>
        </is>
      </c>
      <c r="B18" s="9" t="inlineStr">
        <is>
          <t>일 반 관 리 비</t>
        </is>
      </c>
      <c r="C18" s="9" t="inlineStr"/>
      <c r="E18" s="11">
        <f>TRUNC(E17*0.06,0)</f>
        <v/>
      </c>
      <c r="F18" s="9" t="inlineStr">
        <is>
          <t>계×6%</t>
        </is>
      </c>
    </row>
    <row r="19">
      <c r="A19" s="8" t="inlineStr">
        <is>
          <t>D2</t>
        </is>
      </c>
      <c r="B19" s="9" t="inlineStr">
        <is>
          <t>이         윤</t>
        </is>
      </c>
      <c r="C19" s="9" t="inlineStr"/>
      <c r="E19" s="11">
        <f>TRUNC((E9+E16+E18)*0.15,0)</f>
        <v/>
      </c>
      <c r="F19" s="9" t="inlineStr">
        <is>
          <t>(노무비+경비+일반관리비)×15%</t>
        </is>
      </c>
    </row>
    <row r="20">
      <c r="A20" s="8" t="inlineStr">
        <is>
          <t>D9</t>
        </is>
      </c>
      <c r="B20" s="13" t="inlineStr">
        <is>
          <t>공 급 가 액</t>
        </is>
      </c>
      <c r="C20" s="9" t="inlineStr"/>
      <c r="E20" s="12">
        <f>E17+E18+E19</f>
        <v/>
      </c>
      <c r="F20" s="9" t="inlineStr"/>
    </row>
    <row r="21">
      <c r="A21" s="8" t="inlineStr">
        <is>
          <t>DB</t>
        </is>
      </c>
      <c r="B21" s="9" t="inlineStr">
        <is>
          <t>부 가 가 치 세</t>
        </is>
      </c>
      <c r="C21" s="9" t="inlineStr"/>
      <c r="E21" s="11">
        <f>TRUNC(E20*0.1,-1)</f>
        <v/>
      </c>
      <c r="F21" s="9" t="inlineStr">
        <is>
          <t>공급가액×10%</t>
        </is>
      </c>
    </row>
    <row r="22">
      <c r="A22" s="8" t="inlineStr">
        <is>
          <t>DH</t>
        </is>
      </c>
      <c r="B22" s="13" t="inlineStr">
        <is>
          <t>도 급 액</t>
        </is>
      </c>
      <c r="C22" s="9" t="inlineStr"/>
      <c r="E22" s="12">
        <f>E20+E21</f>
        <v/>
      </c>
      <c r="F22" s="9" t="inlineStr"/>
    </row>
    <row r="23">
      <c r="A23" s="8" t="inlineStr">
        <is>
          <t>S2</t>
        </is>
      </c>
      <c r="B23" s="13" t="inlineStr">
        <is>
          <t>총 공 사 비</t>
        </is>
      </c>
      <c r="C23" s="9" t="inlineStr"/>
      <c r="E23" s="12">
        <f>ROUNDDOWN(E22,-3)</f>
        <v/>
      </c>
      <c r="F23" s="9" t="inlineStr">
        <is>
          <t>천원미만 절사</t>
        </is>
      </c>
    </row>
  </sheetData>
  <mergeCells count="31">
    <mergeCell ref="C6:D6"/>
    <mergeCell ref="C15:D15"/>
    <mergeCell ref="C5:D5"/>
    <mergeCell ref="C14:D14"/>
    <mergeCell ref="B20"/>
    <mergeCell ref="C4:D4"/>
    <mergeCell ref="C20:D20"/>
    <mergeCell ref="B4"/>
    <mergeCell ref="C10:D10"/>
    <mergeCell ref="C16:D16"/>
    <mergeCell ref="B2:F2"/>
    <mergeCell ref="C22:D22"/>
    <mergeCell ref="B1:F1"/>
    <mergeCell ref="C9:D9"/>
    <mergeCell ref="B22"/>
    <mergeCell ref="C12:D12"/>
    <mergeCell ref="B18"/>
    <mergeCell ref="C21:D21"/>
    <mergeCell ref="B21"/>
    <mergeCell ref="C11:D11"/>
    <mergeCell ref="C17:D17"/>
    <mergeCell ref="C23:D23"/>
    <mergeCell ref="C8:D8"/>
    <mergeCell ref="B23"/>
    <mergeCell ref="B17"/>
    <mergeCell ref="C7:D7"/>
    <mergeCell ref="C19:D19"/>
    <mergeCell ref="C13:D13"/>
    <mergeCell ref="C18:D18"/>
    <mergeCell ref="B19"/>
    <mergeCell ref="C3:D3"/>
  </mergeCells>
  <printOptions horizontalCentered="1"/>
  <pageMargins left="0.35" right="0.35" top="0.5" bottom="0.5" header="0.2" footer="0.2"/>
  <pageSetup orientation="portrait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20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6" customWidth="1" min="3" max="3"/>
    <col width="6.5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</cols>
  <sheetData>
    <row r="1">
      <c r="A1" s="14" t="inlineStr">
        <is>
          <t>공 종 별 집 계 표</t>
        </is>
      </c>
    </row>
    <row r="2">
      <c r="A2" s="5" t="inlineStr">
        <is>
          <t>이화관 물리치료과 환경개선 공사</t>
        </is>
      </c>
    </row>
    <row r="3">
      <c r="A3" s="6" t="inlineStr">
        <is>
          <t>품 명</t>
        </is>
      </c>
      <c r="B3" s="6" t="inlineStr">
        <is>
          <t>규 격</t>
        </is>
      </c>
      <c r="C3" s="6" t="inlineStr">
        <is>
          <t>단위</t>
        </is>
      </c>
      <c r="D3" s="6" t="inlineStr">
        <is>
          <t>수량</t>
        </is>
      </c>
      <c r="E3" s="6" t="inlineStr">
        <is>
          <t>재 료 비</t>
        </is>
      </c>
      <c r="F3" s="15" t="n"/>
      <c r="G3" s="6" t="inlineStr">
        <is>
          <t>노 무 비</t>
        </is>
      </c>
      <c r="H3" s="15" t="n"/>
      <c r="I3" s="6" t="inlineStr">
        <is>
          <t>경 비</t>
        </is>
      </c>
      <c r="J3" s="15" t="n"/>
      <c r="K3" s="6" t="inlineStr">
        <is>
          <t>합 계</t>
        </is>
      </c>
      <c r="L3" s="15" t="n"/>
    </row>
    <row r="4">
      <c r="E4" s="6" t="inlineStr">
        <is>
          <t>단가</t>
        </is>
      </c>
      <c r="F4" s="6" t="inlineStr">
        <is>
          <t>금액</t>
        </is>
      </c>
      <c r="G4" s="6" t="inlineStr">
        <is>
          <t>단가</t>
        </is>
      </c>
      <c r="H4" s="6" t="inlineStr">
        <is>
          <t>금액</t>
        </is>
      </c>
      <c r="I4" s="6" t="inlineStr">
        <is>
          <t>단가</t>
        </is>
      </c>
      <c r="J4" s="6" t="inlineStr">
        <is>
          <t>금액</t>
        </is>
      </c>
      <c r="K4" s="6" t="inlineStr">
        <is>
          <t>단가</t>
        </is>
      </c>
      <c r="L4" s="6" t="inlineStr">
        <is>
          <t>금액</t>
        </is>
      </c>
    </row>
    <row r="5">
      <c r="A5" s="13" t="inlineStr">
        <is>
          <t>01. 이화관 물리치료과 환경개선 공사</t>
        </is>
      </c>
      <c r="B5" s="15" t="n"/>
      <c r="C5" s="8" t="inlineStr">
        <is>
          <t>식</t>
        </is>
      </c>
      <c r="D5" s="16" t="n">
        <v>1</v>
      </c>
      <c r="E5" s="12">
        <f>F6+F15</f>
        <v/>
      </c>
      <c r="F5" s="12">
        <f>E5*D5</f>
        <v/>
      </c>
      <c r="G5" s="12">
        <f>H6+H15</f>
        <v/>
      </c>
      <c r="H5" s="12">
        <f>G5*D5</f>
        <v/>
      </c>
      <c r="I5" s="12">
        <f>J6+J15</f>
        <v/>
      </c>
      <c r="J5" s="12">
        <f>I5*D5</f>
        <v/>
      </c>
      <c r="K5" s="12">
        <f>E5+G5+I5</f>
        <v/>
      </c>
      <c r="L5" s="12">
        <f>F5+H5+J5</f>
        <v/>
      </c>
    </row>
    <row r="6">
      <c r="A6" s="17" t="inlineStr">
        <is>
          <t>0101 ◆ 건축공사(5층 물리치료과)</t>
        </is>
      </c>
      <c r="B6" s="18" t="n"/>
      <c r="C6" s="19" t="inlineStr">
        <is>
          <t>식</t>
        </is>
      </c>
      <c r="D6" s="20" t="n">
        <v>1</v>
      </c>
      <c r="E6" s="21">
        <f>SUM(F7:F14)</f>
        <v/>
      </c>
      <c r="F6" s="21">
        <f>E6*D6</f>
        <v/>
      </c>
      <c r="G6" s="21">
        <f>SUM(H7:H14)</f>
        <v/>
      </c>
      <c r="H6" s="21">
        <f>G6*D6</f>
        <v/>
      </c>
      <c r="I6" s="21">
        <f>SUM(J7:J14)</f>
        <v/>
      </c>
      <c r="J6" s="21">
        <f>I6*D6</f>
        <v/>
      </c>
      <c r="K6" s="21">
        <f>E6+G6+I6</f>
        <v/>
      </c>
      <c r="L6" s="21">
        <f>F6+H6+J6</f>
        <v/>
      </c>
    </row>
    <row r="7">
      <c r="A7" s="9" t="inlineStr">
        <is>
          <t>가 설 공 사</t>
        </is>
      </c>
      <c r="C7" s="8" t="inlineStr">
        <is>
          <t>식</t>
        </is>
      </c>
      <c r="D7" s="16" t="n">
        <v>1</v>
      </c>
      <c r="E7" s="11">
        <f>공종별내역서!F10</f>
        <v/>
      </c>
      <c r="F7" s="11">
        <f>E7*D7</f>
        <v/>
      </c>
      <c r="G7" s="11">
        <f>공종별내역서!H10</f>
        <v/>
      </c>
      <c r="H7" s="11">
        <f>G7*D7</f>
        <v/>
      </c>
      <c r="I7" s="11">
        <f>공종별내역서!J10</f>
        <v/>
      </c>
      <c r="J7" s="11">
        <f>I7*D7</f>
        <v/>
      </c>
      <c r="K7" s="11">
        <f>E7+G7+I7</f>
        <v/>
      </c>
      <c r="L7" s="11">
        <f>F7+H7+J7</f>
        <v/>
      </c>
    </row>
    <row r="8">
      <c r="A8" s="9" t="inlineStr">
        <is>
          <t>금 속 공 사</t>
        </is>
      </c>
      <c r="C8" s="8" t="inlineStr">
        <is>
          <t>식</t>
        </is>
      </c>
      <c r="D8" s="16" t="n">
        <v>1</v>
      </c>
      <c r="E8" s="11">
        <f>공종별내역서!F17</f>
        <v/>
      </c>
      <c r="F8" s="11">
        <f>E8*D8</f>
        <v/>
      </c>
      <c r="G8" s="11">
        <f>공종별내역서!H17</f>
        <v/>
      </c>
      <c r="H8" s="11">
        <f>G8*D8</f>
        <v/>
      </c>
      <c r="I8" s="11">
        <f>공종별내역서!J17</f>
        <v/>
      </c>
      <c r="J8" s="11">
        <f>I8*D8</f>
        <v/>
      </c>
      <c r="K8" s="11">
        <f>E8+G8+I8</f>
        <v/>
      </c>
      <c r="L8" s="11">
        <f>F8+H8+J8</f>
        <v/>
      </c>
    </row>
    <row r="9">
      <c r="A9" s="9" t="inlineStr">
        <is>
          <t>창호 및 유리공사</t>
        </is>
      </c>
      <c r="C9" s="8" t="inlineStr">
        <is>
          <t>식</t>
        </is>
      </c>
      <c r="D9" s="16" t="n">
        <v>1</v>
      </c>
      <c r="E9" s="11">
        <f>공종별내역서!F24</f>
        <v/>
      </c>
      <c r="F9" s="11">
        <f>E9*D9</f>
        <v/>
      </c>
      <c r="G9" s="11">
        <f>공종별내역서!H24</f>
        <v/>
      </c>
      <c r="H9" s="11">
        <f>G9*D9</f>
        <v/>
      </c>
      <c r="I9" s="11">
        <f>공종별내역서!J24</f>
        <v/>
      </c>
      <c r="J9" s="11">
        <f>I9*D9</f>
        <v/>
      </c>
      <c r="K9" s="11">
        <f>E9+G9+I9</f>
        <v/>
      </c>
      <c r="L9" s="11">
        <f>F9+H9+J9</f>
        <v/>
      </c>
    </row>
    <row r="10">
      <c r="A10" s="9" t="inlineStr">
        <is>
          <t>목공사 및 수장공사</t>
        </is>
      </c>
      <c r="C10" s="8" t="inlineStr">
        <is>
          <t>식</t>
        </is>
      </c>
      <c r="D10" s="16" t="n">
        <v>1</v>
      </c>
      <c r="E10" s="11">
        <f>공종별내역서!F34</f>
        <v/>
      </c>
      <c r="F10" s="11">
        <f>E10*D10</f>
        <v/>
      </c>
      <c r="G10" s="11">
        <f>공종별내역서!H34</f>
        <v/>
      </c>
      <c r="H10" s="11">
        <f>G10*D10</f>
        <v/>
      </c>
      <c r="I10" s="11">
        <f>공종별내역서!J34</f>
        <v/>
      </c>
      <c r="J10" s="11">
        <f>I10*D10</f>
        <v/>
      </c>
      <c r="K10" s="11">
        <f>E10+G10+I10</f>
        <v/>
      </c>
      <c r="L10" s="11">
        <f>F10+H10+J10</f>
        <v/>
      </c>
    </row>
    <row r="11">
      <c r="A11" s="9" t="inlineStr">
        <is>
          <t>도 장 공 사</t>
        </is>
      </c>
      <c r="C11" s="8" t="inlineStr">
        <is>
          <t>식</t>
        </is>
      </c>
      <c r="D11" s="16" t="n">
        <v>1</v>
      </c>
      <c r="E11" s="11">
        <f>공종별내역서!F40</f>
        <v/>
      </c>
      <c r="F11" s="11">
        <f>E11*D11</f>
        <v/>
      </c>
      <c r="G11" s="11">
        <f>공종별내역서!H40</f>
        <v/>
      </c>
      <c r="H11" s="11">
        <f>G11*D11</f>
        <v/>
      </c>
      <c r="I11" s="11">
        <f>공종별내역서!J40</f>
        <v/>
      </c>
      <c r="J11" s="11">
        <f>I11*D11</f>
        <v/>
      </c>
      <c r="K11" s="11">
        <f>E11+G11+I11</f>
        <v/>
      </c>
      <c r="L11" s="11">
        <f>F11+H11+J11</f>
        <v/>
      </c>
    </row>
    <row r="12">
      <c r="A12" s="9" t="inlineStr">
        <is>
          <t>기 타 공 사</t>
        </is>
      </c>
      <c r="C12" s="8" t="inlineStr">
        <is>
          <t>식</t>
        </is>
      </c>
      <c r="D12" s="16" t="n">
        <v>1</v>
      </c>
      <c r="E12" s="11">
        <f>공종별내역서!F46</f>
        <v/>
      </c>
      <c r="F12" s="11">
        <f>E12*D12</f>
        <v/>
      </c>
      <c r="G12" s="11">
        <f>공종별내역서!H46</f>
        <v/>
      </c>
      <c r="H12" s="11">
        <f>G12*D12</f>
        <v/>
      </c>
      <c r="I12" s="11">
        <f>공종별내역서!J46</f>
        <v/>
      </c>
      <c r="J12" s="11">
        <f>I12*D12</f>
        <v/>
      </c>
      <c r="K12" s="11">
        <f>E12+G12+I12</f>
        <v/>
      </c>
      <c r="L12" s="11">
        <f>F12+H12+J12</f>
        <v/>
      </c>
    </row>
    <row r="13">
      <c r="A13" s="9" t="inlineStr">
        <is>
          <t>철 거 공 사</t>
        </is>
      </c>
      <c r="C13" s="8" t="inlineStr">
        <is>
          <t>식</t>
        </is>
      </c>
      <c r="D13" s="16" t="n">
        <v>1</v>
      </c>
      <c r="E13" s="11">
        <f>공종별내역서!F58</f>
        <v/>
      </c>
      <c r="F13" s="11">
        <f>E13*D13</f>
        <v/>
      </c>
      <c r="G13" s="11">
        <f>공종별내역서!H58</f>
        <v/>
      </c>
      <c r="H13" s="11">
        <f>G13*D13</f>
        <v/>
      </c>
      <c r="I13" s="11">
        <f>공종별내역서!J58</f>
        <v/>
      </c>
      <c r="J13" s="11">
        <f>I13*D13</f>
        <v/>
      </c>
      <c r="K13" s="11">
        <f>E13+G13+I13</f>
        <v/>
      </c>
      <c r="L13" s="11">
        <f>F13+H13+J13</f>
        <v/>
      </c>
    </row>
    <row r="14">
      <c r="A14" s="9" t="inlineStr">
        <is>
          <t>건설폐기물처리비</t>
        </is>
      </c>
      <c r="C14" s="8" t="inlineStr">
        <is>
          <t>식</t>
        </is>
      </c>
      <c r="D14" s="16" t="n">
        <v>1</v>
      </c>
      <c r="E14" s="11">
        <f>공종별내역서!F66</f>
        <v/>
      </c>
      <c r="F14" s="11">
        <f>E14*D14</f>
        <v/>
      </c>
      <c r="G14" s="11">
        <f>공종별내역서!H66</f>
        <v/>
      </c>
      <c r="H14" s="11">
        <f>G14*D14</f>
        <v/>
      </c>
      <c r="I14" s="11">
        <f>공종별내역서!J66</f>
        <v/>
      </c>
      <c r="J14" s="11">
        <f>I14*D14</f>
        <v/>
      </c>
      <c r="K14" s="11">
        <f>E14+G14+I14</f>
        <v/>
      </c>
      <c r="L14" s="11">
        <f>F14+H14+J14</f>
        <v/>
      </c>
    </row>
    <row r="15">
      <c r="A15" s="17" t="inlineStr">
        <is>
          <t>0102 ◆ 전기,통신,소방 설비공사(5층 물리치료과)</t>
        </is>
      </c>
      <c r="B15" s="18" t="n"/>
      <c r="C15" s="19" t="inlineStr">
        <is>
          <t>식</t>
        </is>
      </c>
      <c r="D15" s="20" t="n">
        <v>1</v>
      </c>
      <c r="E15" s="21">
        <f>SUM(F16:F19)</f>
        <v/>
      </c>
      <c r="F15" s="21">
        <f>E15*D15</f>
        <v/>
      </c>
      <c r="G15" s="21">
        <f>SUM(H16:H19)</f>
        <v/>
      </c>
      <c r="H15" s="21">
        <f>G15*D15</f>
        <v/>
      </c>
      <c r="I15" s="21">
        <f>SUM(J16:J19)</f>
        <v/>
      </c>
      <c r="J15" s="21">
        <f>I15*D15</f>
        <v/>
      </c>
      <c r="K15" s="21">
        <f>E15+G15+I15</f>
        <v/>
      </c>
      <c r="L15" s="21">
        <f>F15+H15+J15</f>
        <v/>
      </c>
    </row>
    <row r="16">
      <c r="A16" s="9" t="inlineStr">
        <is>
          <t>조명 설비 공사</t>
        </is>
      </c>
      <c r="C16" s="8" t="inlineStr">
        <is>
          <t>식</t>
        </is>
      </c>
      <c r="D16" s="16" t="n">
        <v>1</v>
      </c>
      <c r="E16" s="11">
        <f>공종별내역서!F83</f>
        <v/>
      </c>
      <c r="F16" s="11">
        <f>E16*D16</f>
        <v/>
      </c>
      <c r="G16" s="11">
        <f>공종별내역서!H83</f>
        <v/>
      </c>
      <c r="H16" s="11">
        <f>G16*D16</f>
        <v/>
      </c>
      <c r="I16" s="11">
        <f>공종별내역서!J83</f>
        <v/>
      </c>
      <c r="J16" s="11">
        <f>I16*D16</f>
        <v/>
      </c>
      <c r="K16" s="11">
        <f>E16+G16+I16</f>
        <v/>
      </c>
      <c r="L16" s="11">
        <f>F16+H16+J16</f>
        <v/>
      </c>
    </row>
    <row r="17">
      <c r="A17" s="9" t="inlineStr">
        <is>
          <t>전열 설비 공사</t>
        </is>
      </c>
      <c r="C17" s="8" t="inlineStr">
        <is>
          <t>식</t>
        </is>
      </c>
      <c r="D17" s="16" t="n">
        <v>1</v>
      </c>
      <c r="E17" s="11">
        <f>공종별내역서!F94</f>
        <v/>
      </c>
      <c r="F17" s="11">
        <f>E17*D17</f>
        <v/>
      </c>
      <c r="G17" s="11">
        <f>공종별내역서!H94</f>
        <v/>
      </c>
      <c r="H17" s="11">
        <f>G17*D17</f>
        <v/>
      </c>
      <c r="I17" s="11">
        <f>공종별내역서!J94</f>
        <v/>
      </c>
      <c r="J17" s="11">
        <f>I17*D17</f>
        <v/>
      </c>
      <c r="K17" s="11">
        <f>E17+G17+I17</f>
        <v/>
      </c>
      <c r="L17" s="11">
        <f>F17+H17+J17</f>
        <v/>
      </c>
    </row>
    <row r="18">
      <c r="A18" s="9" t="inlineStr">
        <is>
          <t>소방 설비공사</t>
        </is>
      </c>
      <c r="C18" s="8" t="inlineStr">
        <is>
          <t>식</t>
        </is>
      </c>
      <c r="D18" s="16" t="n">
        <v>1</v>
      </c>
      <c r="E18" s="11">
        <f>공종별내역서!F111</f>
        <v/>
      </c>
      <c r="F18" s="11">
        <f>E18*D18</f>
        <v/>
      </c>
      <c r="G18" s="11">
        <f>공종별내역서!H111</f>
        <v/>
      </c>
      <c r="H18" s="11">
        <f>G18*D18</f>
        <v/>
      </c>
      <c r="I18" s="11">
        <f>공종별내역서!J111</f>
        <v/>
      </c>
      <c r="J18" s="11">
        <f>I18*D18</f>
        <v/>
      </c>
      <c r="K18" s="11">
        <f>E18+G18+I18</f>
        <v/>
      </c>
      <c r="L18" s="11">
        <f>F18+H18+J18</f>
        <v/>
      </c>
    </row>
    <row r="19">
      <c r="A19" s="9" t="inlineStr">
        <is>
          <t>통신 설비 공사</t>
        </is>
      </c>
      <c r="C19" s="8" t="inlineStr">
        <is>
          <t>식</t>
        </is>
      </c>
      <c r="D19" s="16" t="n">
        <v>1</v>
      </c>
      <c r="E19" s="11">
        <f>공종별내역서!F124</f>
        <v/>
      </c>
      <c r="F19" s="11">
        <f>E19*D19</f>
        <v/>
      </c>
      <c r="G19" s="11">
        <f>공종별내역서!H124</f>
        <v/>
      </c>
      <c r="H19" s="11">
        <f>G19*D19</f>
        <v/>
      </c>
      <c r="I19" s="11">
        <f>공종별내역서!J124</f>
        <v/>
      </c>
      <c r="J19" s="11">
        <f>I19*D19</f>
        <v/>
      </c>
      <c r="K19" s="11">
        <f>E19+G19+I19</f>
        <v/>
      </c>
      <c r="L19" s="11">
        <f>F19+H19+J19</f>
        <v/>
      </c>
    </row>
    <row r="20">
      <c r="A20" s="22" t="inlineStr">
        <is>
          <t>[ 합           계 ]</t>
        </is>
      </c>
      <c r="B20" s="23" t="n"/>
      <c r="C20" s="23" t="n"/>
      <c r="D20" s="23" t="n"/>
      <c r="E20" s="23" t="n"/>
      <c r="F20" s="24">
        <f>F5</f>
        <v/>
      </c>
      <c r="G20" s="23" t="n"/>
      <c r="H20" s="24">
        <f>H5</f>
        <v/>
      </c>
      <c r="I20" s="23" t="n"/>
      <c r="J20" s="24">
        <f>J5</f>
        <v/>
      </c>
      <c r="K20" s="23" t="n"/>
      <c r="L20" s="24">
        <f>L5</f>
        <v/>
      </c>
    </row>
  </sheetData>
  <mergeCells count="10">
    <mergeCell ref="A2:L2"/>
    <mergeCell ref="C3:C4"/>
    <mergeCell ref="B3:B4"/>
    <mergeCell ref="A3:A4"/>
    <mergeCell ref="A1:L1"/>
    <mergeCell ref="D3:D4"/>
    <mergeCell ref="G3:H3"/>
    <mergeCell ref="E3:F3"/>
    <mergeCell ref="K3:L3"/>
    <mergeCell ref="I3:J3"/>
  </mergeCells>
  <printOptions horizontalCentered="1"/>
  <pageMargins left="0.35" right="0.35" top="0.5" bottom="0.5" header="0.2" footer="0.2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124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6" customWidth="1" min="3" max="3"/>
    <col width="6.5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</cols>
  <sheetData>
    <row r="1" ht="24" customHeight="1">
      <c r="A1" s="14" t="inlineStr">
        <is>
          <t>이화관 물리치료과 환경개선 공사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5" t="n"/>
      <c r="G2" s="6" t="inlineStr">
        <is>
          <t>노 무 비</t>
        </is>
      </c>
      <c r="H2" s="15" t="n"/>
      <c r="I2" s="6" t="inlineStr">
        <is>
          <t>경 비</t>
        </is>
      </c>
      <c r="J2" s="15" t="n"/>
      <c r="K2" s="6" t="inlineStr">
        <is>
          <t>합 계</t>
        </is>
      </c>
      <c r="L2" s="15" t="n"/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5" t="inlineStr">
        <is>
          <t>◆ 건축공사(5층 물리치료과)</t>
        </is>
      </c>
      <c r="B4" s="18" t="n"/>
      <c r="C4" s="18" t="n"/>
      <c r="D4" s="18" t="n"/>
      <c r="E4" s="18" t="n"/>
      <c r="F4" s="18" t="n"/>
      <c r="G4" s="18" t="n"/>
      <c r="H4" s="18" t="n"/>
      <c r="I4" s="18" t="n"/>
      <c r="J4" s="18" t="n"/>
      <c r="K4" s="18" t="n"/>
      <c r="L4" s="18" t="n"/>
    </row>
    <row r="5">
      <c r="A5" s="26" t="inlineStr">
        <is>
          <t>가 설 공 사</t>
        </is>
      </c>
      <c r="B5" s="27" t="n"/>
      <c r="C5" s="27" t="n"/>
      <c r="D5" s="27" t="n"/>
      <c r="E5" s="27" t="n"/>
      <c r="F5" s="27" t="n"/>
      <c r="G5" s="27" t="n"/>
      <c r="H5" s="27" t="n"/>
      <c r="I5" s="27" t="n"/>
      <c r="J5" s="27" t="n"/>
      <c r="K5" s="27" t="n"/>
      <c r="L5" s="27" t="n"/>
    </row>
    <row r="6">
      <c r="A6" s="9" t="inlineStr">
        <is>
          <t>강관 조립말비계(이동식)</t>
        </is>
      </c>
      <c r="B6" s="9" t="inlineStr">
        <is>
          <t>1단(2m), 3개월</t>
        </is>
      </c>
      <c r="C6" s="8" t="inlineStr">
        <is>
          <t>대</t>
        </is>
      </c>
      <c r="D6" s="28" t="n">
        <v>1</v>
      </c>
      <c r="E6" s="11" t="n">
        <v>38219</v>
      </c>
      <c r="F6" s="11">
        <f>TRUNC(E6*D6,0)</f>
        <v/>
      </c>
      <c r="G6" s="11" t="n">
        <v>93570</v>
      </c>
      <c r="H6" s="11">
        <f>TRUNC(G6*D6,0)</f>
        <v/>
      </c>
      <c r="I6" s="11" t="n">
        <v>0</v>
      </c>
      <c r="J6" s="11">
        <f>TRUNC(I6*D6,0)</f>
        <v/>
      </c>
      <c r="K6" s="11">
        <f>TRUNC(E6+G6+I6,0)</f>
        <v/>
      </c>
      <c r="L6" s="12">
        <f>TRUNC(F6+H6+J6,0)</f>
        <v/>
      </c>
    </row>
    <row r="7">
      <c r="A7" s="9" t="inlineStr">
        <is>
          <t>건축물 보양 - 석재면, 테라조면</t>
        </is>
      </c>
      <c r="B7" s="9" t="inlineStr">
        <is>
          <t>하드롱지</t>
        </is>
      </c>
      <c r="C7" s="8" t="inlineStr">
        <is>
          <t>M2</t>
        </is>
      </c>
      <c r="D7" s="28" t="n">
        <v>75</v>
      </c>
      <c r="E7" s="11" t="n">
        <v>100000</v>
      </c>
      <c r="F7" s="11">
        <f>TRUNC(E7*D7,0)</f>
        <v/>
      </c>
      <c r="G7" s="11" t="n">
        <v>70000</v>
      </c>
      <c r="H7" s="11">
        <f>TRUNC(G7*D7,0)</f>
        <v/>
      </c>
      <c r="I7" s="11" t="n">
        <v>0</v>
      </c>
      <c r="J7" s="11">
        <f>TRUNC(I7*D7,0)</f>
        <v/>
      </c>
      <c r="K7" s="11">
        <f>TRUNC(E7+G7+I7,0)</f>
        <v/>
      </c>
      <c r="L7" s="12">
        <f>TRUNC(F7+H7+J7,0)</f>
        <v/>
      </c>
    </row>
    <row r="8">
      <c r="A8" s="9" t="inlineStr">
        <is>
          <t>건축물현장정리</t>
        </is>
      </c>
      <c r="B8" s="9" t="inlineStr">
        <is>
          <t>철근콘크리트조</t>
        </is>
      </c>
      <c r="C8" s="8" t="inlineStr">
        <is>
          <t>M2</t>
        </is>
      </c>
      <c r="D8" s="28" t="n">
        <v>75</v>
      </c>
      <c r="E8" s="11" t="n">
        <v>146</v>
      </c>
      <c r="F8" s="11">
        <f>TRUNC(E8*D8,0)</f>
        <v/>
      </c>
      <c r="G8" s="11" t="n">
        <v>14424</v>
      </c>
      <c r="H8" s="11">
        <f>TRUNC(G8*D8,0)</f>
        <v/>
      </c>
      <c r="I8" s="11" t="n">
        <v>0</v>
      </c>
      <c r="J8" s="11">
        <f>TRUNC(I8*D8,0)</f>
        <v/>
      </c>
      <c r="K8" s="11">
        <f>TRUNC(E8+G8+I8,0)</f>
        <v/>
      </c>
      <c r="L8" s="12">
        <f>TRUNC(F8+H8+J8,0)</f>
        <v/>
      </c>
    </row>
    <row r="9">
      <c r="A9" s="9" t="inlineStr">
        <is>
          <t>기존비품 이설</t>
        </is>
      </c>
      <c r="B9" s="9" t="inlineStr">
        <is>
          <t>재설치포함</t>
        </is>
      </c>
      <c r="C9" s="8" t="inlineStr">
        <is>
          <t>M2</t>
        </is>
      </c>
      <c r="D9" s="28" t="n">
        <v>75</v>
      </c>
      <c r="E9" s="11" t="n">
        <v>7466</v>
      </c>
      <c r="F9" s="11">
        <f>TRUNC(E9*D9,0)</f>
        <v/>
      </c>
      <c r="G9" s="11" t="n">
        <v>32505</v>
      </c>
      <c r="H9" s="11">
        <f>TRUNC(G9*D9,0)</f>
        <v/>
      </c>
      <c r="I9" s="11" t="n">
        <v>0</v>
      </c>
      <c r="J9" s="11">
        <f>TRUNC(I9*D9,0)</f>
        <v/>
      </c>
      <c r="K9" s="11">
        <f>TRUNC(E9+G9+I9,0)</f>
        <v/>
      </c>
      <c r="L9" s="12">
        <f>TRUNC(F9+H9+J9,0)</f>
        <v/>
      </c>
    </row>
    <row r="10">
      <c r="A10" s="22" t="inlineStr">
        <is>
          <t>[ 소  계 ]</t>
        </is>
      </c>
      <c r="B10" s="23" t="n"/>
      <c r="C10" s="23" t="n"/>
      <c r="D10" s="23" t="n"/>
      <c r="E10" s="29" t="inlineStr"/>
      <c r="F10" s="24">
        <f>SUM(F6:F9)</f>
        <v/>
      </c>
      <c r="G10" s="29" t="inlineStr"/>
      <c r="H10" s="24">
        <f>SUM(H6:H9)</f>
        <v/>
      </c>
      <c r="I10" s="29" t="inlineStr"/>
      <c r="J10" s="24">
        <f>SUM(J6:J9)</f>
        <v/>
      </c>
      <c r="K10" s="29" t="inlineStr"/>
      <c r="L10" s="24">
        <f>SUM(L6:L9)</f>
        <v/>
      </c>
    </row>
    <row r="11">
      <c r="A11" s="26" t="inlineStr">
        <is>
          <t>금 속 공 사</t>
        </is>
      </c>
      <c r="B11" s="27" t="n"/>
      <c r="C11" s="27" t="n"/>
      <c r="D11" s="27" t="n"/>
      <c r="E11" s="27" t="n"/>
      <c r="F11" s="27" t="n"/>
      <c r="G11" s="27" t="n"/>
      <c r="H11" s="27" t="n"/>
      <c r="I11" s="27" t="n"/>
      <c r="J11" s="27" t="n"/>
      <c r="K11" s="27" t="n"/>
      <c r="L11" s="27" t="n"/>
    </row>
    <row r="12">
      <c r="A12" s="9" t="inlineStr">
        <is>
          <t>경량철골천정틀</t>
        </is>
      </c>
      <c r="B12" s="9" t="inlineStr">
        <is>
          <t>T-BAR H:1m이만.인써트유</t>
        </is>
      </c>
      <c r="C12" s="8" t="inlineStr">
        <is>
          <t>M2</t>
        </is>
      </c>
      <c r="D12" s="28" t="n">
        <v>144</v>
      </c>
      <c r="E12" s="11" t="n">
        <v>1707</v>
      </c>
      <c r="F12" s="11">
        <f>TRUNC(E12*D12,0)</f>
        <v/>
      </c>
      <c r="G12" s="11" t="n">
        <v>6334</v>
      </c>
      <c r="H12" s="11">
        <f>TRUNC(G12*D12,0)</f>
        <v/>
      </c>
      <c r="I12" s="11" t="n">
        <v>0</v>
      </c>
      <c r="J12" s="11">
        <f>TRUNC(I12*D12,0)</f>
        <v/>
      </c>
      <c r="K12" s="11">
        <f>TRUNC(E12+G12+I12,0)</f>
        <v/>
      </c>
      <c r="L12" s="12">
        <f>TRUNC(F12+H12+J12,0)</f>
        <v/>
      </c>
    </row>
    <row r="13">
      <c r="A13" s="9" t="inlineStr">
        <is>
          <t>경량철골천정틀</t>
        </is>
      </c>
      <c r="B13" s="9" t="inlineStr">
        <is>
          <t>M-BAR H:1m이만.인써트유</t>
        </is>
      </c>
      <c r="C13" s="8" t="inlineStr">
        <is>
          <t>M2</t>
        </is>
      </c>
      <c r="D13" s="28" t="n">
        <v>11</v>
      </c>
      <c r="E13" s="11" t="n">
        <v>5500</v>
      </c>
      <c r="F13" s="11">
        <f>TRUNC(E13*D13,0)</f>
        <v/>
      </c>
      <c r="G13" s="11" t="n">
        <v>11416</v>
      </c>
      <c r="H13" s="11">
        <f>TRUNC(G13*D13,0)</f>
        <v/>
      </c>
      <c r="I13" s="11" t="n">
        <v>0</v>
      </c>
      <c r="J13" s="11">
        <f>TRUNC(I13*D13,0)</f>
        <v/>
      </c>
      <c r="K13" s="11">
        <f>TRUNC(E13+G13+I13,0)</f>
        <v/>
      </c>
      <c r="L13" s="12">
        <f>TRUNC(F13+H13+J13,0)</f>
        <v/>
      </c>
    </row>
    <row r="14">
      <c r="A14" s="9" t="inlineStr">
        <is>
          <t>AL몰딩 설치</t>
        </is>
      </c>
      <c r="B14" s="9" t="inlineStr">
        <is>
          <t>W형, 15*15*15*15*1.0mm</t>
        </is>
      </c>
      <c r="C14" s="8" t="inlineStr">
        <is>
          <t>M</t>
        </is>
      </c>
      <c r="D14" s="28" t="n">
        <v>69</v>
      </c>
      <c r="E14" s="11" t="n">
        <v>2500</v>
      </c>
      <c r="F14" s="11">
        <f>TRUNC(E14*D14,0)</f>
        <v/>
      </c>
      <c r="G14" s="11" t="n">
        <v>8990</v>
      </c>
      <c r="H14" s="11">
        <f>TRUNC(G14*D14,0)</f>
        <v/>
      </c>
      <c r="I14" s="11" t="n">
        <v>0</v>
      </c>
      <c r="J14" s="11">
        <f>TRUNC(I14*D14,0)</f>
        <v/>
      </c>
      <c r="K14" s="11">
        <f>TRUNC(E14+G14+I14,0)</f>
        <v/>
      </c>
      <c r="L14" s="12">
        <f>TRUNC(F14+H14+J14,0)</f>
        <v/>
      </c>
    </row>
    <row r="15">
      <c r="A15" s="9" t="inlineStr">
        <is>
          <t>스테인리스재료분리대</t>
        </is>
      </c>
      <c r="B15" s="9" t="inlineStr">
        <is>
          <t>바닥, W20*H20*1.5t</t>
        </is>
      </c>
      <c r="C15" s="8" t="inlineStr">
        <is>
          <t>M</t>
        </is>
      </c>
      <c r="D15" s="28" t="n">
        <v>3</v>
      </c>
      <c r="E15" s="11" t="n">
        <v>6274</v>
      </c>
      <c r="F15" s="11">
        <f>TRUNC(E15*D15,0)</f>
        <v/>
      </c>
      <c r="G15" s="11" t="n">
        <v>14683</v>
      </c>
      <c r="H15" s="11">
        <f>TRUNC(G15*D15,0)</f>
        <v/>
      </c>
      <c r="I15" s="11" t="n">
        <v>599</v>
      </c>
      <c r="J15" s="11">
        <f>TRUNC(I15*D15,0)</f>
        <v/>
      </c>
      <c r="K15" s="11">
        <f>TRUNC(E15+G15+I15,0)</f>
        <v/>
      </c>
      <c r="L15" s="12">
        <f>TRUNC(F15+H15+J15,0)</f>
        <v/>
      </c>
    </row>
    <row r="16">
      <c r="A16" s="9" t="inlineStr">
        <is>
          <t>펜받침</t>
        </is>
      </c>
      <c r="B16" s="9" t="inlineStr">
        <is>
          <t>SUS,매입형</t>
        </is>
      </c>
      <c r="C16" s="8" t="inlineStr">
        <is>
          <t>M</t>
        </is>
      </c>
      <c r="D16" s="28" t="n">
        <v>3</v>
      </c>
      <c r="E16" s="11" t="n">
        <v>7255</v>
      </c>
      <c r="F16" s="11">
        <f>TRUNC(E16*D16,0)</f>
        <v/>
      </c>
      <c r="G16" s="11" t="n">
        <v>31586</v>
      </c>
      <c r="H16" s="11">
        <f>TRUNC(G16*D16,0)</f>
        <v/>
      </c>
      <c r="I16" s="11" t="n">
        <v>0</v>
      </c>
      <c r="J16" s="11">
        <f>TRUNC(I16*D16,0)</f>
        <v/>
      </c>
      <c r="K16" s="11">
        <f>TRUNC(E16+G16+I16,0)</f>
        <v/>
      </c>
      <c r="L16" s="12">
        <f>TRUNC(F16+H16+J16,0)</f>
        <v/>
      </c>
    </row>
    <row r="17">
      <c r="A17" s="22" t="inlineStr">
        <is>
          <t>[ 소  계 ]</t>
        </is>
      </c>
      <c r="B17" s="23" t="n"/>
      <c r="C17" s="23" t="n"/>
      <c r="D17" s="23" t="n"/>
      <c r="E17" s="29" t="inlineStr"/>
      <c r="F17" s="24">
        <f>SUM(F12:F16)</f>
        <v/>
      </c>
      <c r="G17" s="29" t="inlineStr"/>
      <c r="H17" s="24">
        <f>SUM(H12:H16)</f>
        <v/>
      </c>
      <c r="I17" s="29" t="inlineStr"/>
      <c r="J17" s="24">
        <f>SUM(J12:J16)</f>
        <v/>
      </c>
      <c r="K17" s="29" t="inlineStr"/>
      <c r="L17" s="24">
        <f>SUM(L12:L16)</f>
        <v/>
      </c>
    </row>
    <row r="18">
      <c r="A18" s="26" t="inlineStr">
        <is>
          <t>창호 및 유리공사</t>
        </is>
      </c>
      <c r="B18" s="27" t="n"/>
      <c r="C18" s="27" t="n"/>
      <c r="D18" s="27" t="n"/>
      <c r="E18" s="27" t="n"/>
      <c r="F18" s="27" t="n"/>
      <c r="G18" s="27" t="n"/>
      <c r="H18" s="27" t="n"/>
      <c r="I18" s="27" t="n"/>
      <c r="J18" s="27" t="n"/>
      <c r="K18" s="27" t="n"/>
      <c r="L18" s="27" t="n"/>
    </row>
    <row r="19">
      <c r="A19" s="9" t="inlineStr">
        <is>
          <t>PD도어 설치</t>
        </is>
      </c>
      <c r="B19" s="9" t="inlineStr">
        <is>
          <t>부속품포함 0.900*2.100 = 1.890</t>
        </is>
      </c>
      <c r="C19" s="8" t="inlineStr">
        <is>
          <t>EA</t>
        </is>
      </c>
      <c r="D19" s="28" t="n">
        <v>1</v>
      </c>
      <c r="E19" s="11" t="n">
        <v>180000</v>
      </c>
      <c r="F19" s="11">
        <f>TRUNC(E19*D19,0)</f>
        <v/>
      </c>
      <c r="G19" s="11" t="n">
        <v>80000</v>
      </c>
      <c r="H19" s="11">
        <f>TRUNC(G19*D19,0)</f>
        <v/>
      </c>
      <c r="I19" s="11" t="n">
        <v>0</v>
      </c>
      <c r="J19" s="11">
        <f>TRUNC(I19*D19,0)</f>
        <v/>
      </c>
      <c r="K19" s="11">
        <f>TRUNC(E19+G19+I19,0)</f>
        <v/>
      </c>
      <c r="L19" s="12">
        <f>TRUNC(F19+H19+J19,0)</f>
        <v/>
      </c>
    </row>
    <row r="20">
      <c r="A20" s="9" t="inlineStr">
        <is>
          <t>세이프도어 설치(유리포함)</t>
        </is>
      </c>
      <c r="B20" s="9" t="inlineStr">
        <is>
          <t>부속푸포함 1.000*2.750 = 2.750</t>
        </is>
      </c>
      <c r="C20" s="8" t="inlineStr">
        <is>
          <t>EA</t>
        </is>
      </c>
      <c r="D20" s="28" t="n">
        <v>2</v>
      </c>
      <c r="E20" s="11" t="n">
        <v>60000</v>
      </c>
      <c r="F20" s="11">
        <f>TRUNC(E20*D20,0)</f>
        <v/>
      </c>
      <c r="G20" s="11" t="n">
        <v>80000</v>
      </c>
      <c r="H20" s="11">
        <f>TRUNC(G20*D20,0)</f>
        <v/>
      </c>
      <c r="I20" s="11" t="n">
        <v>0</v>
      </c>
      <c r="J20" s="11">
        <f>TRUNC(I20*D20,0)</f>
        <v/>
      </c>
      <c r="K20" s="11">
        <f>TRUNC(E20+G20+I20,0)</f>
        <v/>
      </c>
      <c r="L20" s="12">
        <f>TRUNC(F20+H20+J20,0)</f>
        <v/>
      </c>
    </row>
    <row r="21">
      <c r="A21" s="9" t="inlineStr">
        <is>
          <t>백페인트 글라스</t>
        </is>
      </c>
      <c r="B21" s="9" t="inlineStr">
        <is>
          <t>칠판용, 5T</t>
        </is>
      </c>
      <c r="C21" s="8" t="inlineStr">
        <is>
          <t>M2</t>
        </is>
      </c>
      <c r="D21" s="28" t="n">
        <v>15</v>
      </c>
      <c r="E21" s="11" t="n">
        <v>800</v>
      </c>
      <c r="F21" s="11">
        <f>TRUNC(E21*D21,0)</f>
        <v/>
      </c>
      <c r="G21" s="11" t="n">
        <v>7017</v>
      </c>
      <c r="H21" s="11">
        <f>TRUNC(G21*D21,0)</f>
        <v/>
      </c>
      <c r="I21" s="11" t="n">
        <v>0</v>
      </c>
      <c r="J21" s="11">
        <f>TRUNC(I21*D21,0)</f>
        <v/>
      </c>
      <c r="K21" s="11">
        <f>TRUNC(E21+G21+I21,0)</f>
        <v/>
      </c>
      <c r="L21" s="12">
        <f>TRUNC(F21+H21+J21,0)</f>
        <v/>
      </c>
    </row>
    <row r="22">
      <c r="A22" s="9" t="inlineStr">
        <is>
          <t>유리주위코킹</t>
        </is>
      </c>
      <c r="B22" s="9" t="inlineStr">
        <is>
          <t>5*5, 실리콘</t>
        </is>
      </c>
      <c r="C22" s="8" t="inlineStr">
        <is>
          <t>M</t>
        </is>
      </c>
      <c r="D22" s="28" t="n">
        <v>16</v>
      </c>
      <c r="E22" s="11" t="n">
        <v>500</v>
      </c>
      <c r="F22" s="11">
        <f>TRUNC(E22*D22,0)</f>
        <v/>
      </c>
      <c r="G22" s="11" t="n">
        <v>5228</v>
      </c>
      <c r="H22" s="11">
        <f>TRUNC(G22*D22,0)</f>
        <v/>
      </c>
      <c r="I22" s="11" t="n">
        <v>0</v>
      </c>
      <c r="J22" s="11">
        <f>TRUNC(I22*D22,0)</f>
        <v/>
      </c>
      <c r="K22" s="11">
        <f>TRUNC(E22+G22+I22,0)</f>
        <v/>
      </c>
      <c r="L22" s="12">
        <f>TRUNC(F22+H22+J22,0)</f>
        <v/>
      </c>
    </row>
    <row r="23">
      <c r="A23" s="9" t="inlineStr">
        <is>
          <t>수밀코킹(10mm각)</t>
        </is>
      </c>
      <c r="B23" s="9" t="inlineStr">
        <is>
          <t>실리콘,창호주위</t>
        </is>
      </c>
      <c r="C23" s="8" t="inlineStr">
        <is>
          <t>M</t>
        </is>
      </c>
      <c r="D23" s="28" t="n">
        <v>15</v>
      </c>
      <c r="E23" s="11" t="n">
        <v>500</v>
      </c>
      <c r="F23" s="11">
        <f>TRUNC(E23*D23,0)</f>
        <v/>
      </c>
      <c r="G23" s="11" t="n">
        <v>5228</v>
      </c>
      <c r="H23" s="11">
        <f>TRUNC(G23*D23,0)</f>
        <v/>
      </c>
      <c r="I23" s="11" t="n">
        <v>0</v>
      </c>
      <c r="J23" s="11">
        <f>TRUNC(I23*D23,0)</f>
        <v/>
      </c>
      <c r="K23" s="11">
        <f>TRUNC(E23+G23+I23,0)</f>
        <v/>
      </c>
      <c r="L23" s="12">
        <f>TRUNC(F23+H23+J23,0)</f>
        <v/>
      </c>
    </row>
    <row r="24">
      <c r="A24" s="22" t="inlineStr">
        <is>
          <t>[ 소  계 ]</t>
        </is>
      </c>
      <c r="B24" s="23" t="n"/>
      <c r="C24" s="23" t="n"/>
      <c r="D24" s="23" t="n"/>
      <c r="E24" s="29" t="inlineStr"/>
      <c r="F24" s="24">
        <f>SUM(F19:F23)</f>
        <v/>
      </c>
      <c r="G24" s="29" t="inlineStr"/>
      <c r="H24" s="24">
        <f>SUM(H19:H23)</f>
        <v/>
      </c>
      <c r="I24" s="29" t="inlineStr"/>
      <c r="J24" s="24">
        <f>SUM(J19:J23)</f>
        <v/>
      </c>
      <c r="K24" s="29" t="inlineStr"/>
      <c r="L24" s="24">
        <f>SUM(L19:L23)</f>
        <v/>
      </c>
    </row>
    <row r="25">
      <c r="A25" s="26" t="inlineStr">
        <is>
          <t>목공사 및 수장공사</t>
        </is>
      </c>
      <c r="B25" s="27" t="n"/>
      <c r="C25" s="27" t="n"/>
      <c r="D25" s="27" t="n"/>
      <c r="E25" s="27" t="n"/>
      <c r="F25" s="27" t="n"/>
      <c r="G25" s="27" t="n"/>
      <c r="H25" s="27" t="n"/>
      <c r="I25" s="27" t="n"/>
      <c r="J25" s="27" t="n"/>
      <c r="K25" s="27" t="n"/>
      <c r="L25" s="27" t="n"/>
    </row>
    <row r="26">
      <c r="A26" s="9" t="inlineStr">
        <is>
          <t>목재벽체틀</t>
        </is>
      </c>
      <c r="B26" s="9" t="inlineStr">
        <is>
          <t>(미송30*30+석고2겹)*한면</t>
        </is>
      </c>
      <c r="C26" s="8" t="inlineStr">
        <is>
          <t>M2</t>
        </is>
      </c>
      <c r="D26" s="28" t="n">
        <v>164</v>
      </c>
      <c r="E26" s="11" t="n">
        <v>6150</v>
      </c>
      <c r="F26" s="11">
        <f>TRUNC(E26*D26,0)</f>
        <v/>
      </c>
      <c r="G26" s="11" t="n">
        <v>15107</v>
      </c>
      <c r="H26" s="11">
        <f>TRUNC(G26*D26,0)</f>
        <v/>
      </c>
      <c r="I26" s="11" t="n">
        <v>0</v>
      </c>
      <c r="J26" s="11">
        <f>TRUNC(I26*D26,0)</f>
        <v/>
      </c>
      <c r="K26" s="11">
        <f>TRUNC(E26+G26+I26,0)</f>
        <v/>
      </c>
      <c r="L26" s="12">
        <f>TRUNC(F26+H26+J26,0)</f>
        <v/>
      </c>
    </row>
    <row r="27">
      <c r="A27" s="9" t="inlineStr">
        <is>
          <t>합판 붙임(자재비포함)</t>
        </is>
      </c>
      <c r="B27" s="9" t="inlineStr">
        <is>
          <t>합판, 1급,9*1220*2440mm</t>
        </is>
      </c>
      <c r="C27" s="8" t="inlineStr">
        <is>
          <t>M2</t>
        </is>
      </c>
      <c r="D27" s="28" t="n">
        <v>26</v>
      </c>
      <c r="E27" s="11" t="n">
        <v>8400</v>
      </c>
      <c r="F27" s="11">
        <f>TRUNC(E27*D27,0)</f>
        <v/>
      </c>
      <c r="G27" s="11" t="n">
        <v>18472</v>
      </c>
      <c r="H27" s="11">
        <f>TRUNC(G27*D27,0)</f>
        <v/>
      </c>
      <c r="I27" s="11" t="n">
        <v>0</v>
      </c>
      <c r="J27" s="11">
        <f>TRUNC(I27*D27,0)</f>
        <v/>
      </c>
      <c r="K27" s="11">
        <f>TRUNC(E27+G27+I27,0)</f>
        <v/>
      </c>
      <c r="L27" s="12">
        <f>TRUNC(F27+H27+J27,0)</f>
        <v/>
      </c>
    </row>
    <row r="28">
      <c r="A28" s="9" t="inlineStr">
        <is>
          <t>템바보드 붙임</t>
        </is>
      </c>
      <c r="B28" s="9" t="inlineStr">
        <is>
          <t>T=12mm</t>
        </is>
      </c>
      <c r="C28" s="8" t="inlineStr">
        <is>
          <t>M2</t>
        </is>
      </c>
      <c r="D28" s="28" t="n">
        <v>12</v>
      </c>
      <c r="E28" s="11" t="n">
        <v>0</v>
      </c>
      <c r="F28" s="11">
        <f>TRUNC(E28*D28,0)</f>
        <v/>
      </c>
      <c r="G28" s="11" t="n">
        <v>41400</v>
      </c>
      <c r="H28" s="11">
        <f>TRUNC(G28*D28,0)</f>
        <v/>
      </c>
      <c r="I28" s="11" t="n">
        <v>1097</v>
      </c>
      <c r="J28" s="11">
        <f>TRUNC(I28*D28,0)</f>
        <v/>
      </c>
      <c r="K28" s="11">
        <f>TRUNC(E28+G28+I28,0)</f>
        <v/>
      </c>
      <c r="L28" s="12">
        <f>TRUNC(F28+H28+J28,0)</f>
        <v/>
      </c>
    </row>
    <row r="29">
      <c r="A29" s="9" t="inlineStr">
        <is>
          <t>걸레받이 설치</t>
        </is>
      </c>
      <c r="B29" s="9" t="inlineStr">
        <is>
          <t>MDF 9+인테리어필름, H=100</t>
        </is>
      </c>
      <c r="C29" s="8" t="inlineStr">
        <is>
          <t>M</t>
        </is>
      </c>
      <c r="D29" s="28" t="n">
        <v>57</v>
      </c>
      <c r="E29" s="11" t="n">
        <v>6700</v>
      </c>
      <c r="F29" s="11">
        <f>TRUNC(E29*D29,0)</f>
        <v/>
      </c>
      <c r="G29" s="11" t="n">
        <v>4160</v>
      </c>
      <c r="H29" s="11">
        <f>TRUNC(G29*D29,0)</f>
        <v/>
      </c>
      <c r="I29" s="11" t="n">
        <v>0</v>
      </c>
      <c r="J29" s="11">
        <f>TRUNC(I29*D29,0)</f>
        <v/>
      </c>
      <c r="K29" s="11">
        <f>TRUNC(E29+G29+I29,0)</f>
        <v/>
      </c>
      <c r="L29" s="12">
        <f>TRUNC(F29+H29+J29,0)</f>
        <v/>
      </c>
    </row>
    <row r="30">
      <c r="A30" s="9" t="inlineStr">
        <is>
          <t>비닐타일깔기</t>
        </is>
      </c>
      <c r="B30" s="9" t="inlineStr">
        <is>
          <t>비닐타일, 450×450×3mm, 데코타일</t>
        </is>
      </c>
      <c r="C30" s="8" t="inlineStr">
        <is>
          <t>M2</t>
        </is>
      </c>
      <c r="D30" s="28" t="n">
        <v>150</v>
      </c>
      <c r="E30" s="11" t="n">
        <v>12000</v>
      </c>
      <c r="F30" s="11">
        <f>TRUNC(E30*D30,0)</f>
        <v/>
      </c>
      <c r="G30" s="11" t="n">
        <v>17167</v>
      </c>
      <c r="H30" s="11">
        <f>TRUNC(G30*D30,0)</f>
        <v/>
      </c>
      <c r="I30" s="11" t="n">
        <v>0</v>
      </c>
      <c r="J30" s="11">
        <f>TRUNC(I30*D30,0)</f>
        <v/>
      </c>
      <c r="K30" s="11">
        <f>TRUNC(E30+G30+I30,0)</f>
        <v/>
      </c>
      <c r="L30" s="12">
        <f>TRUNC(F30+H30+J30,0)</f>
        <v/>
      </c>
    </row>
    <row r="31">
      <c r="A31" s="9" t="inlineStr">
        <is>
          <t>불연성 천장재 설치</t>
        </is>
      </c>
      <c r="B31" s="9" t="inlineStr">
        <is>
          <t>마이톤, 15×600×600mm, T-Bar</t>
        </is>
      </c>
      <c r="C31" s="8" t="inlineStr">
        <is>
          <t>M2</t>
        </is>
      </c>
      <c r="D31" s="28" t="n">
        <v>144</v>
      </c>
      <c r="E31" s="11" t="n">
        <v>680</v>
      </c>
      <c r="F31" s="11">
        <f>TRUNC(E31*D31,0)</f>
        <v/>
      </c>
      <c r="G31" s="11" t="n">
        <v>11435</v>
      </c>
      <c r="H31" s="11">
        <f>TRUNC(G31*D31,0)</f>
        <v/>
      </c>
      <c r="I31" s="11" t="n">
        <v>711</v>
      </c>
      <c r="J31" s="11">
        <f>TRUNC(I31*D31,0)</f>
        <v/>
      </c>
      <c r="K31" s="11">
        <f>TRUNC(E31+G31+I31,0)</f>
        <v/>
      </c>
      <c r="L31" s="12">
        <f>TRUNC(F31+H31+J31,0)</f>
        <v/>
      </c>
    </row>
    <row r="32">
      <c r="A32" s="9" t="inlineStr">
        <is>
          <t>석고판(나사고정) 설치 - 바탕용</t>
        </is>
      </c>
      <c r="B32" s="9" t="inlineStr">
        <is>
          <t>천장, 석고보드 T=9.5mm 2겹</t>
        </is>
      </c>
      <c r="C32" s="8" t="inlineStr">
        <is>
          <t>M2</t>
        </is>
      </c>
      <c r="D32" s="28" t="n">
        <v>11</v>
      </c>
      <c r="E32" s="11" t="n">
        <v>2963</v>
      </c>
      <c r="F32" s="11">
        <f>TRUNC(E32*D32,0)</f>
        <v/>
      </c>
      <c r="G32" s="11" t="n">
        <v>19657</v>
      </c>
      <c r="H32" s="11">
        <f>TRUNC(G32*D32,0)</f>
        <v/>
      </c>
      <c r="I32" s="11" t="n">
        <v>0</v>
      </c>
      <c r="J32" s="11">
        <f>TRUNC(I32*D32,0)</f>
        <v/>
      </c>
      <c r="K32" s="11">
        <f>TRUNC(E32+G32+I32,0)</f>
        <v/>
      </c>
      <c r="L32" s="12">
        <f>TRUNC(F32+H32+J32,0)</f>
        <v/>
      </c>
    </row>
    <row r="33">
      <c r="A33" s="9" t="inlineStr">
        <is>
          <t>그라데이션 시트</t>
        </is>
      </c>
      <c r="B33" s="9" t="inlineStr"/>
      <c r="C33" s="8" t="inlineStr">
        <is>
          <t>M2</t>
        </is>
      </c>
      <c r="D33" s="28" t="n">
        <v>4</v>
      </c>
      <c r="E33" s="11" t="n">
        <v>1165</v>
      </c>
      <c r="F33" s="11">
        <f>TRUNC(E33*D33,0)</f>
        <v/>
      </c>
      <c r="G33" s="11" t="n">
        <v>6960</v>
      </c>
      <c r="H33" s="11">
        <f>TRUNC(G33*D33,0)</f>
        <v/>
      </c>
      <c r="I33" s="11" t="n">
        <v>0</v>
      </c>
      <c r="J33" s="11">
        <f>TRUNC(I33*D33,0)</f>
        <v/>
      </c>
      <c r="K33" s="11">
        <f>TRUNC(E33+G33+I33,0)</f>
        <v/>
      </c>
      <c r="L33" s="12">
        <f>TRUNC(F33+H33+J33,0)</f>
        <v/>
      </c>
    </row>
    <row r="34">
      <c r="A34" s="22" t="inlineStr">
        <is>
          <t>[ 소  계 ]</t>
        </is>
      </c>
      <c r="B34" s="23" t="n"/>
      <c r="C34" s="23" t="n"/>
      <c r="D34" s="23" t="n"/>
      <c r="E34" s="29" t="inlineStr"/>
      <c r="F34" s="24">
        <f>SUM(F26:F33)</f>
        <v/>
      </c>
      <c r="G34" s="29" t="inlineStr"/>
      <c r="H34" s="24">
        <f>SUM(H26:H33)</f>
        <v/>
      </c>
      <c r="I34" s="29" t="inlineStr"/>
      <c r="J34" s="24">
        <f>SUM(J26:J33)</f>
        <v/>
      </c>
      <c r="K34" s="29" t="inlineStr"/>
      <c r="L34" s="24">
        <f>SUM(L26:L33)</f>
        <v/>
      </c>
    </row>
    <row r="35">
      <c r="A35" s="26" t="inlineStr">
        <is>
          <t>도 장 공 사</t>
        </is>
      </c>
      <c r="B35" s="27" t="n"/>
      <c r="C35" s="27" t="n"/>
      <c r="D35" s="27" t="n"/>
      <c r="E35" s="27" t="n"/>
      <c r="F35" s="27" t="n"/>
      <c r="G35" s="27" t="n"/>
      <c r="H35" s="27" t="n"/>
      <c r="I35" s="27" t="n"/>
      <c r="J35" s="27" t="n"/>
      <c r="K35" s="27" t="n"/>
      <c r="L35" s="27" t="n"/>
    </row>
    <row r="36">
      <c r="A36" s="9" t="inlineStr">
        <is>
          <t>친환경수성페인트,로울러칠</t>
        </is>
      </c>
      <c r="B36" s="9" t="inlineStr">
        <is>
          <t>내벽, 2회, 석고보드면, 줄퍼티</t>
        </is>
      </c>
      <c r="C36" s="8" t="inlineStr">
        <is>
          <t>M2</t>
        </is>
      </c>
      <c r="D36" s="28" t="n">
        <v>89</v>
      </c>
      <c r="E36" s="11" t="n">
        <v>3100</v>
      </c>
      <c r="F36" s="11">
        <f>TRUNC(E36*D36,0)</f>
        <v/>
      </c>
      <c r="G36" s="11" t="n">
        <v>11416</v>
      </c>
      <c r="H36" s="11">
        <f>TRUNC(G36*D36,0)</f>
        <v/>
      </c>
      <c r="I36" s="11" t="n">
        <v>0</v>
      </c>
      <c r="J36" s="11">
        <f>TRUNC(I36*D36,0)</f>
        <v/>
      </c>
      <c r="K36" s="11">
        <f>TRUNC(E36+G36+I36,0)</f>
        <v/>
      </c>
      <c r="L36" s="12">
        <f>TRUNC(F36+H36+J36,0)</f>
        <v/>
      </c>
    </row>
    <row r="37">
      <c r="A37" s="9" t="inlineStr">
        <is>
          <t>친환경수성페인트,로울러칠</t>
        </is>
      </c>
      <c r="B37" s="9" t="inlineStr">
        <is>
          <t>천장, 2회, 석고보드면, 줄퍼티</t>
        </is>
      </c>
      <c r="C37" s="8" t="inlineStr">
        <is>
          <t>M2</t>
        </is>
      </c>
      <c r="D37" s="28" t="n">
        <v>11</v>
      </c>
      <c r="E37" s="11" t="n">
        <v>6200</v>
      </c>
      <c r="F37" s="11">
        <f>TRUNC(E37*D37,0)</f>
        <v/>
      </c>
      <c r="G37" s="11" t="n">
        <v>19657</v>
      </c>
      <c r="H37" s="11">
        <f>TRUNC(G37*D37,0)</f>
        <v/>
      </c>
      <c r="I37" s="11" t="n">
        <v>0</v>
      </c>
      <c r="J37" s="11">
        <f>TRUNC(I37*D37,0)</f>
        <v/>
      </c>
      <c r="K37" s="11">
        <f>TRUNC(E37+G37+I37,0)</f>
        <v/>
      </c>
      <c r="L37" s="12">
        <f>TRUNC(F37+H37+J37,0)</f>
        <v/>
      </c>
    </row>
    <row r="38">
      <c r="A38" s="9" t="inlineStr">
        <is>
          <t>낙서방지용 페인트칠</t>
        </is>
      </c>
      <c r="B38" s="9" t="inlineStr">
        <is>
          <t>롤러 2회(GB줄퍼티)</t>
        </is>
      </c>
      <c r="C38" s="8" t="inlineStr">
        <is>
          <t>M2</t>
        </is>
      </c>
      <c r="D38" s="28" t="n">
        <v>57</v>
      </c>
      <c r="E38" s="11" t="n">
        <v>2617</v>
      </c>
      <c r="F38" s="11">
        <f>TRUNC(E38*D38,0)</f>
        <v/>
      </c>
      <c r="G38" s="11" t="n">
        <v>10968</v>
      </c>
      <c r="H38" s="11">
        <f>TRUNC(G38*D38,0)</f>
        <v/>
      </c>
      <c r="I38" s="11" t="n">
        <v>0</v>
      </c>
      <c r="J38" s="11">
        <f>TRUNC(I38*D38,0)</f>
        <v/>
      </c>
      <c r="K38" s="11">
        <f>TRUNC(E38+G38+I38,0)</f>
        <v/>
      </c>
      <c r="L38" s="12">
        <f>TRUNC(F38+H38+J38,0)</f>
        <v/>
      </c>
    </row>
    <row r="39">
      <c r="A39" s="9" t="inlineStr">
        <is>
          <t>기존창호도장마감</t>
        </is>
      </c>
      <c r="B39" s="9" t="inlineStr">
        <is>
          <t>우레탄페인트, 금속마감용</t>
        </is>
      </c>
      <c r="C39" s="8" t="inlineStr">
        <is>
          <t>M2</t>
        </is>
      </c>
      <c r="D39" s="28" t="n">
        <v>25</v>
      </c>
      <c r="E39" s="11" t="n">
        <v>800</v>
      </c>
      <c r="F39" s="11">
        <f>TRUNC(E39*D39,0)</f>
        <v/>
      </c>
      <c r="G39" s="11" t="n">
        <v>7017</v>
      </c>
      <c r="H39" s="11">
        <f>TRUNC(G39*D39,0)</f>
        <v/>
      </c>
      <c r="I39" s="11" t="n">
        <v>0</v>
      </c>
      <c r="J39" s="11">
        <f>TRUNC(I39*D39,0)</f>
        <v/>
      </c>
      <c r="K39" s="11">
        <f>TRUNC(E39+G39+I39,0)</f>
        <v/>
      </c>
      <c r="L39" s="12">
        <f>TRUNC(F39+H39+J39,0)</f>
        <v/>
      </c>
    </row>
    <row r="40">
      <c r="A40" s="22" t="inlineStr">
        <is>
          <t>[ 소  계 ]</t>
        </is>
      </c>
      <c r="B40" s="23" t="n"/>
      <c r="C40" s="23" t="n"/>
      <c r="D40" s="23" t="n"/>
      <c r="E40" s="29" t="inlineStr"/>
      <c r="F40" s="24">
        <f>SUM(F36:F39)</f>
        <v/>
      </c>
      <c r="G40" s="29" t="inlineStr"/>
      <c r="H40" s="24">
        <f>SUM(H36:H39)</f>
        <v/>
      </c>
      <c r="I40" s="29" t="inlineStr"/>
      <c r="J40" s="24">
        <f>SUM(J36:J39)</f>
        <v/>
      </c>
      <c r="K40" s="29" t="inlineStr"/>
      <c r="L40" s="24">
        <f>SUM(L36:L39)</f>
        <v/>
      </c>
    </row>
    <row r="41">
      <c r="A41" s="26" t="inlineStr">
        <is>
          <t>기 타 공 사</t>
        </is>
      </c>
      <c r="B41" s="27" t="n"/>
      <c r="C41" s="27" t="n"/>
      <c r="D41" s="27" t="n"/>
      <c r="E41" s="27" t="n"/>
      <c r="F41" s="27" t="n"/>
      <c r="G41" s="27" t="n"/>
      <c r="H41" s="27" t="n"/>
      <c r="I41" s="27" t="n"/>
      <c r="J41" s="27" t="n"/>
      <c r="K41" s="27" t="n"/>
      <c r="L41" s="27" t="n"/>
    </row>
    <row r="42">
      <c r="A42" s="9" t="inlineStr">
        <is>
          <t>사인물 설치</t>
        </is>
      </c>
      <c r="B42" s="9" t="inlineStr">
        <is>
          <t>360*235,T=5mm,아크릴 배면실사</t>
        </is>
      </c>
      <c r="C42" s="8" t="inlineStr">
        <is>
          <t>개소</t>
        </is>
      </c>
      <c r="D42" s="28" t="n">
        <v>1</v>
      </c>
      <c r="E42" s="11" t="n">
        <v>683</v>
      </c>
      <c r="F42" s="11">
        <f>TRUNC(E42*D42,0)</f>
        <v/>
      </c>
      <c r="G42" s="11" t="n">
        <v>406</v>
      </c>
      <c r="H42" s="11">
        <f>TRUNC(G42*D42,0)</f>
        <v/>
      </c>
      <c r="I42" s="11" t="n">
        <v>78</v>
      </c>
      <c r="J42" s="11">
        <f>TRUNC(I42*D42,0)</f>
        <v/>
      </c>
      <c r="K42" s="11">
        <f>TRUNC(E42+G42+I42,0)</f>
        <v/>
      </c>
      <c r="L42" s="12">
        <f>TRUNC(F42+H42+J42,0)</f>
        <v/>
      </c>
    </row>
    <row r="43">
      <c r="A43" s="9" t="inlineStr">
        <is>
          <t>에어컨 이전설치</t>
        </is>
      </c>
      <c r="B43" s="9" t="inlineStr">
        <is>
          <t>설치포함</t>
        </is>
      </c>
      <c r="C43" s="8" t="inlineStr">
        <is>
          <t>대</t>
        </is>
      </c>
      <c r="D43" s="28" t="n">
        <v>2</v>
      </c>
      <c r="E43" s="11" t="n">
        <v>0</v>
      </c>
      <c r="F43" s="11">
        <f>TRUNC(E43*D43,0)</f>
        <v/>
      </c>
      <c r="G43" s="11" t="n">
        <v>396860</v>
      </c>
      <c r="H43" s="11">
        <f>TRUNC(G43*D43,0)</f>
        <v/>
      </c>
      <c r="I43" s="11" t="n">
        <v>0</v>
      </c>
      <c r="J43" s="11">
        <f>TRUNC(I43*D43,0)</f>
        <v/>
      </c>
      <c r="K43" s="11">
        <f>TRUNC(E43+G43+I43,0)</f>
        <v/>
      </c>
      <c r="L43" s="12">
        <f>TRUNC(F43+H43+J43,0)</f>
        <v/>
      </c>
    </row>
    <row r="44">
      <c r="A44" s="9" t="inlineStr">
        <is>
          <t>실습기구 이동 설치</t>
        </is>
      </c>
      <c r="B44" s="9" t="inlineStr">
        <is>
          <t>천장, 강의실 이동</t>
        </is>
      </c>
      <c r="C44" s="8" t="inlineStr">
        <is>
          <t>식</t>
        </is>
      </c>
      <c r="D44" s="28" t="n">
        <v>1</v>
      </c>
      <c r="E44" s="11" t="n">
        <v>34433</v>
      </c>
      <c r="F44" s="11">
        <f>TRUNC(E44*D44,0)</f>
        <v/>
      </c>
      <c r="G44" s="11" t="n">
        <v>374794</v>
      </c>
      <c r="H44" s="11">
        <f>TRUNC(G44*D44,0)</f>
        <v/>
      </c>
      <c r="I44" s="11" t="n">
        <v>0</v>
      </c>
      <c r="J44" s="11">
        <f>TRUNC(I44*D44,0)</f>
        <v/>
      </c>
      <c r="K44" s="11">
        <f>TRUNC(E44+G44+I44,0)</f>
        <v/>
      </c>
      <c r="L44" s="12">
        <f>TRUNC(F44+H44+J44,0)</f>
        <v/>
      </c>
    </row>
    <row r="45">
      <c r="A45" s="9" t="inlineStr">
        <is>
          <t>롤블라인드</t>
        </is>
      </c>
      <c r="B45" s="9" t="inlineStr">
        <is>
          <t>방염 &lt;현장설치도&gt;</t>
        </is>
      </c>
      <c r="C45" s="8" t="inlineStr">
        <is>
          <t>M2</t>
        </is>
      </c>
      <c r="D45" s="28" t="n">
        <v>24</v>
      </c>
      <c r="E45" s="11" t="n">
        <v>30000</v>
      </c>
      <c r="F45" s="11">
        <f>TRUNC(E45*D45,0)</f>
        <v/>
      </c>
      <c r="G45" s="11" t="n">
        <v>8000</v>
      </c>
      <c r="H45" s="11">
        <f>TRUNC(G45*D45,0)</f>
        <v/>
      </c>
      <c r="I45" s="11" t="n">
        <v>0</v>
      </c>
      <c r="J45" s="11">
        <f>TRUNC(I45*D45,0)</f>
        <v/>
      </c>
      <c r="K45" s="11">
        <f>TRUNC(E45+G45+I45,0)</f>
        <v/>
      </c>
      <c r="L45" s="12">
        <f>TRUNC(F45+H45+J45,0)</f>
        <v/>
      </c>
    </row>
    <row r="46">
      <c r="A46" s="22" t="inlineStr">
        <is>
          <t>[ 소  계 ]</t>
        </is>
      </c>
      <c r="B46" s="23" t="n"/>
      <c r="C46" s="23" t="n"/>
      <c r="D46" s="23" t="n"/>
      <c r="E46" s="29" t="inlineStr"/>
      <c r="F46" s="24">
        <f>SUM(F42:F45)</f>
        <v/>
      </c>
      <c r="G46" s="29" t="inlineStr"/>
      <c r="H46" s="24">
        <f>SUM(H42:H45)</f>
        <v/>
      </c>
      <c r="I46" s="29" t="inlineStr"/>
      <c r="J46" s="24">
        <f>SUM(J42:J45)</f>
        <v/>
      </c>
      <c r="K46" s="29" t="inlineStr"/>
      <c r="L46" s="24">
        <f>SUM(L42:L45)</f>
        <v/>
      </c>
    </row>
    <row r="47">
      <c r="A47" s="26" t="inlineStr">
        <is>
          <t>철 거 공 사</t>
        </is>
      </c>
      <c r="B47" s="27" t="n"/>
      <c r="C47" s="27" t="n"/>
      <c r="D47" s="27" t="n"/>
      <c r="E47" s="27" t="n"/>
      <c r="F47" s="27" t="n"/>
      <c r="G47" s="27" t="n"/>
      <c r="H47" s="27" t="n"/>
      <c r="I47" s="27" t="n"/>
      <c r="J47" s="27" t="n"/>
      <c r="K47" s="27" t="n"/>
      <c r="L47" s="27" t="n"/>
    </row>
    <row r="48">
      <c r="A48" s="9" t="inlineStr">
        <is>
          <t>비닐시트 철거</t>
        </is>
      </c>
      <c r="B48" s="9" t="inlineStr">
        <is>
          <t>바닥 및 수장부분</t>
        </is>
      </c>
      <c r="C48" s="8" t="inlineStr">
        <is>
          <t>M2</t>
        </is>
      </c>
      <c r="D48" s="28" t="n">
        <v>150</v>
      </c>
      <c r="E48" s="11" t="n">
        <v>2496</v>
      </c>
      <c r="F48" s="11">
        <f>TRUNC(E48*D48,0)</f>
        <v/>
      </c>
      <c r="G48" s="11" t="n">
        <v>17273</v>
      </c>
      <c r="H48" s="11">
        <f>TRUNC(G48*D48,0)</f>
        <v/>
      </c>
      <c r="I48" s="11" t="n">
        <v>3470</v>
      </c>
      <c r="J48" s="11">
        <f>TRUNC(I48*D48,0)</f>
        <v/>
      </c>
      <c r="K48" s="11">
        <f>TRUNC(E48+G48+I48,0)</f>
        <v/>
      </c>
      <c r="L48" s="12">
        <f>TRUNC(F48+H48+J48,0)</f>
        <v/>
      </c>
    </row>
    <row r="49">
      <c r="A49" s="9" t="inlineStr">
        <is>
          <t>경량천장철골틀 해체</t>
        </is>
      </c>
      <c r="B49" s="9" t="inlineStr">
        <is>
          <t>해체재 재사용 안함</t>
        </is>
      </c>
      <c r="C49" s="8" t="inlineStr">
        <is>
          <t>M2</t>
        </is>
      </c>
      <c r="D49" s="28" t="n">
        <v>150</v>
      </c>
      <c r="E49" s="11" t="n">
        <v>1225</v>
      </c>
      <c r="F49" s="11">
        <f>TRUNC(E49*D49,0)</f>
        <v/>
      </c>
      <c r="G49" s="11" t="n">
        <v>23276</v>
      </c>
      <c r="H49" s="11">
        <f>TRUNC(G49*D49,0)</f>
        <v/>
      </c>
      <c r="I49" s="11" t="n">
        <v>0</v>
      </c>
      <c r="J49" s="11">
        <f>TRUNC(I49*D49,0)</f>
        <v/>
      </c>
      <c r="K49" s="11">
        <f>TRUNC(E49+G49+I49,0)</f>
        <v/>
      </c>
      <c r="L49" s="12">
        <f>TRUNC(F49+H49+J49,0)</f>
        <v/>
      </c>
    </row>
    <row r="50">
      <c r="A50" s="9" t="inlineStr">
        <is>
          <t>텍스, 합판 철거(천장)</t>
        </is>
      </c>
      <c r="B50" s="9" t="inlineStr">
        <is>
          <t>해체재 재사용</t>
        </is>
      </c>
      <c r="C50" s="8" t="inlineStr">
        <is>
          <t>M2</t>
        </is>
      </c>
      <c r="D50" s="28" t="n">
        <v>150</v>
      </c>
      <c r="E50" s="11" t="n">
        <v>0</v>
      </c>
      <c r="F50" s="11">
        <f>TRUNC(E50*D50,0)</f>
        <v/>
      </c>
      <c r="G50" s="11" t="n">
        <v>13000</v>
      </c>
      <c r="H50" s="11">
        <f>TRUNC(G50*D50,0)</f>
        <v/>
      </c>
      <c r="I50" s="11" t="n">
        <v>0</v>
      </c>
      <c r="J50" s="11">
        <f>TRUNC(I50*D50,0)</f>
        <v/>
      </c>
      <c r="K50" s="11">
        <f>TRUNC(E50+G50+I50,0)</f>
        <v/>
      </c>
      <c r="L50" s="12">
        <f>TRUNC(F50+H50+J50,0)</f>
        <v/>
      </c>
    </row>
    <row r="51">
      <c r="A51" s="9" t="inlineStr">
        <is>
          <t>구조틀 철거</t>
        </is>
      </c>
      <c r="B51" s="9" t="inlineStr">
        <is>
          <t>해체재 재사용 안함</t>
        </is>
      </c>
      <c r="C51" s="8" t="inlineStr">
        <is>
          <t>M2</t>
        </is>
      </c>
      <c r="D51" s="28" t="n">
        <v>58</v>
      </c>
      <c r="E51" s="11" t="n">
        <v>2496</v>
      </c>
      <c r="F51" s="11">
        <f>TRUNC(E51*D51,0)</f>
        <v/>
      </c>
      <c r="G51" s="11" t="n">
        <v>17273</v>
      </c>
      <c r="H51" s="11">
        <f>TRUNC(G51*D51,0)</f>
        <v/>
      </c>
      <c r="I51" s="11" t="n">
        <v>3470</v>
      </c>
      <c r="J51" s="11">
        <f>TRUNC(I51*D51,0)</f>
        <v/>
      </c>
      <c r="K51" s="11">
        <f>TRUNC(E51+G51+I51,0)</f>
        <v/>
      </c>
      <c r="L51" s="12">
        <f>TRUNC(F51+H51+J51,0)</f>
        <v/>
      </c>
    </row>
    <row r="52">
      <c r="A52" s="9" t="inlineStr">
        <is>
          <t>목재마감철거</t>
        </is>
      </c>
      <c r="B52" s="9" t="inlineStr">
        <is>
          <t>띠장포함</t>
        </is>
      </c>
      <c r="C52" s="8" t="inlineStr">
        <is>
          <t>M2</t>
        </is>
      </c>
      <c r="D52" s="28" t="n">
        <v>127</v>
      </c>
      <c r="E52" s="11" t="n">
        <v>816</v>
      </c>
      <c r="F52" s="11">
        <f>TRUNC(E52*D52,0)</f>
        <v/>
      </c>
      <c r="G52" s="11" t="n">
        <v>17779</v>
      </c>
      <c r="H52" s="11">
        <f>TRUNC(G52*D52,0)</f>
        <v/>
      </c>
      <c r="I52" s="11" t="n">
        <v>0</v>
      </c>
      <c r="J52" s="11">
        <f>TRUNC(I52*D52,0)</f>
        <v/>
      </c>
      <c r="K52" s="11">
        <f>TRUNC(E52+G52+I52,0)</f>
        <v/>
      </c>
      <c r="L52" s="12">
        <f>TRUNC(F52+H52+J52,0)</f>
        <v/>
      </c>
    </row>
    <row r="53">
      <c r="A53" s="9" t="inlineStr">
        <is>
          <t>창호 철거</t>
        </is>
      </c>
      <c r="B53" s="9" t="inlineStr"/>
      <c r="C53" s="8" t="inlineStr">
        <is>
          <t>개소</t>
        </is>
      </c>
      <c r="D53" s="28" t="n">
        <v>3</v>
      </c>
      <c r="E53" s="11" t="n">
        <v>0</v>
      </c>
      <c r="F53" s="11">
        <f>TRUNC(E53*D53,0)</f>
        <v/>
      </c>
      <c r="G53" s="11" t="n">
        <v>120000</v>
      </c>
      <c r="H53" s="11">
        <f>TRUNC(G53*D53,0)</f>
        <v/>
      </c>
      <c r="I53" s="11" t="n">
        <v>0</v>
      </c>
      <c r="J53" s="11">
        <f>TRUNC(I53*D53,0)</f>
        <v/>
      </c>
      <c r="K53" s="11">
        <f>TRUNC(E53+G53+I53,0)</f>
        <v/>
      </c>
      <c r="L53" s="12">
        <f>TRUNC(F53+H53+J53,0)</f>
        <v/>
      </c>
    </row>
    <row r="54">
      <c r="A54" s="9" t="inlineStr">
        <is>
          <t>블라인드 철거</t>
        </is>
      </c>
      <c r="B54" s="9" t="inlineStr"/>
      <c r="C54" s="8" t="inlineStr">
        <is>
          <t>M</t>
        </is>
      </c>
      <c r="D54" s="28" t="n">
        <v>16</v>
      </c>
      <c r="E54" s="11" t="n">
        <v>2496</v>
      </c>
      <c r="F54" s="11">
        <f>TRUNC(E54*D54,0)</f>
        <v/>
      </c>
      <c r="G54" s="11" t="n">
        <v>17273</v>
      </c>
      <c r="H54" s="11">
        <f>TRUNC(G54*D54,0)</f>
        <v/>
      </c>
      <c r="I54" s="11" t="n">
        <v>3470</v>
      </c>
      <c r="J54" s="11">
        <f>TRUNC(I54*D54,0)</f>
        <v/>
      </c>
      <c r="K54" s="11">
        <f>TRUNC(E54+G54+I54,0)</f>
        <v/>
      </c>
      <c r="L54" s="12">
        <f>TRUNC(F54+H54+J54,0)</f>
        <v/>
      </c>
    </row>
    <row r="55">
      <c r="A55" s="9" t="inlineStr">
        <is>
          <t>석면철거공사</t>
        </is>
      </c>
      <c r="B55" s="9" t="inlineStr">
        <is>
          <t>해체,제거,보양, 보호구 등</t>
        </is>
      </c>
      <c r="C55" s="8" t="inlineStr">
        <is>
          <t>M2</t>
        </is>
      </c>
      <c r="D55" s="28" t="n">
        <v>150</v>
      </c>
      <c r="E55" s="11" t="n">
        <v>0</v>
      </c>
      <c r="F55" s="11">
        <f>TRUNC(E55*D55,0)</f>
        <v/>
      </c>
      <c r="G55" s="11" t="n">
        <v>19654</v>
      </c>
      <c r="H55" s="11">
        <f>TRUNC(G55*D55,0)</f>
        <v/>
      </c>
      <c r="I55" s="11" t="n">
        <v>0</v>
      </c>
      <c r="J55" s="11">
        <f>TRUNC(I55*D55,0)</f>
        <v/>
      </c>
      <c r="K55" s="11">
        <f>TRUNC(E55+G55+I55,0)</f>
        <v/>
      </c>
      <c r="L55" s="12">
        <f>TRUNC(F55+H55+J55,0)</f>
        <v/>
      </c>
    </row>
    <row r="56">
      <c r="A56" s="9" t="inlineStr">
        <is>
          <t>석면농도측정비</t>
        </is>
      </c>
      <c r="B56" s="9" t="inlineStr"/>
      <c r="C56" s="8" t="inlineStr">
        <is>
          <t>식</t>
        </is>
      </c>
      <c r="D56" s="28" t="n">
        <v>1</v>
      </c>
      <c r="E56" s="11" t="n">
        <v>0</v>
      </c>
      <c r="F56" s="11">
        <f>TRUNC(E56*D56,0)</f>
        <v/>
      </c>
      <c r="G56" s="11" t="n">
        <v>0</v>
      </c>
      <c r="H56" s="11">
        <f>TRUNC(G56*D56,0)</f>
        <v/>
      </c>
      <c r="I56" s="11" t="n">
        <v>460000</v>
      </c>
      <c r="J56" s="11">
        <f>TRUNC(I56*D56,0)</f>
        <v/>
      </c>
      <c r="K56" s="11">
        <f>TRUNC(E56+G56+I56,0)</f>
        <v/>
      </c>
      <c r="L56" s="12">
        <f>TRUNC(F56+H56+J56,0)</f>
        <v/>
      </c>
    </row>
    <row r="57">
      <c r="A57" s="9" t="inlineStr">
        <is>
          <t>시료분석</t>
        </is>
      </c>
      <c r="B57" s="9" t="inlineStr"/>
      <c r="C57" s="8" t="inlineStr">
        <is>
          <t>개소</t>
        </is>
      </c>
      <c r="D57" s="28" t="n">
        <v>1</v>
      </c>
      <c r="E57" s="11" t="n">
        <v>22220</v>
      </c>
      <c r="F57" s="11">
        <f>TRUNC(E57*D57,0)</f>
        <v/>
      </c>
      <c r="G57" s="11" t="n">
        <v>96743</v>
      </c>
      <c r="H57" s="11">
        <f>TRUNC(G57*D57,0)</f>
        <v/>
      </c>
      <c r="I57" s="11" t="n">
        <v>0</v>
      </c>
      <c r="J57" s="11">
        <f>TRUNC(I57*D57,0)</f>
        <v/>
      </c>
      <c r="K57" s="11">
        <f>TRUNC(E57+G57+I57,0)</f>
        <v/>
      </c>
      <c r="L57" s="12">
        <f>TRUNC(F57+H57+J57,0)</f>
        <v/>
      </c>
    </row>
    <row r="58">
      <c r="A58" s="22" t="inlineStr">
        <is>
          <t>[ 소  계 ]</t>
        </is>
      </c>
      <c r="B58" s="23" t="n"/>
      <c r="C58" s="23" t="n"/>
      <c r="D58" s="23" t="n"/>
      <c r="E58" s="29" t="inlineStr"/>
      <c r="F58" s="24">
        <f>SUM(F48:F57)</f>
        <v/>
      </c>
      <c r="G58" s="29" t="inlineStr"/>
      <c r="H58" s="24">
        <f>SUM(H48:H57)</f>
        <v/>
      </c>
      <c r="I58" s="29" t="inlineStr"/>
      <c r="J58" s="24">
        <f>SUM(J48:J57)</f>
        <v/>
      </c>
      <c r="K58" s="29" t="inlineStr"/>
      <c r="L58" s="24">
        <f>SUM(L48:L57)</f>
        <v/>
      </c>
    </row>
    <row r="59">
      <c r="A59" s="26" t="inlineStr">
        <is>
          <t>건설폐기물처리비</t>
        </is>
      </c>
      <c r="B59" s="27" t="n"/>
      <c r="C59" s="27" t="n"/>
      <c r="D59" s="27" t="n"/>
      <c r="E59" s="27" t="n"/>
      <c r="F59" s="27" t="n"/>
      <c r="G59" s="27" t="n"/>
      <c r="H59" s="27" t="n"/>
      <c r="I59" s="27" t="n"/>
      <c r="J59" s="27" t="n"/>
      <c r="K59" s="27" t="n"/>
      <c r="L59" s="27" t="n"/>
    </row>
    <row r="60">
      <c r="A60" s="9" t="inlineStr">
        <is>
          <t>혼합건설폐기물</t>
        </is>
      </c>
      <c r="B60" s="9" t="inlineStr">
        <is>
          <t>불연성 건설폐기물에 가연성 5% 이하 혼합</t>
        </is>
      </c>
      <c r="C60" s="8" t="inlineStr">
        <is>
          <t>TON</t>
        </is>
      </c>
      <c r="D60" s="28" t="n">
        <v>1</v>
      </c>
      <c r="E60" s="11" t="n">
        <v>0</v>
      </c>
      <c r="F60" s="11">
        <f>TRUNC(E60*D60,0)</f>
        <v/>
      </c>
      <c r="G60" s="11" t="n">
        <v>0</v>
      </c>
      <c r="H60" s="11">
        <f>TRUNC(G60*D60,0)</f>
        <v/>
      </c>
      <c r="I60" s="11" t="n">
        <v>120000</v>
      </c>
      <c r="J60" s="11">
        <f>TRUNC(I60*D60,0)</f>
        <v/>
      </c>
      <c r="K60" s="11">
        <f>TRUNC(E60+G60+I60,0)</f>
        <v/>
      </c>
      <c r="L60" s="12">
        <f>TRUNC(F60+H60+J60,0)</f>
        <v/>
      </c>
    </row>
    <row r="61">
      <c r="A61" s="9" t="inlineStr">
        <is>
          <t>혼합건설폐기물</t>
        </is>
      </c>
      <c r="B61" s="9" t="inlineStr">
        <is>
          <t>폐합성수지</t>
        </is>
      </c>
      <c r="C61" s="8" t="inlineStr">
        <is>
          <t>TON</t>
        </is>
      </c>
      <c r="D61" s="28" t="n">
        <v>1</v>
      </c>
      <c r="E61" s="11" t="n">
        <v>0</v>
      </c>
      <c r="F61" s="11">
        <f>TRUNC(E61*D61,0)</f>
        <v/>
      </c>
      <c r="G61" s="11" t="n">
        <v>0</v>
      </c>
      <c r="H61" s="11">
        <f>TRUNC(G61*D61,0)</f>
        <v/>
      </c>
      <c r="I61" s="11" t="n">
        <v>120000</v>
      </c>
      <c r="J61" s="11">
        <f>TRUNC(I61*D61,0)</f>
        <v/>
      </c>
      <c r="K61" s="11">
        <f>TRUNC(E61+G61+I61,0)</f>
        <v/>
      </c>
      <c r="L61" s="12">
        <f>TRUNC(F61+H61+J61,0)</f>
        <v/>
      </c>
    </row>
    <row r="62">
      <c r="A62" s="9" t="inlineStr">
        <is>
          <t>건설폐기물운반비</t>
        </is>
      </c>
      <c r="B62" s="9" t="inlineStr">
        <is>
          <t>혼합건설폐기물, 24ton 암롤트럭, 30km</t>
        </is>
      </c>
      <c r="C62" s="8" t="inlineStr">
        <is>
          <t>TON</t>
        </is>
      </c>
      <c r="D62" s="28" t="n">
        <v>1</v>
      </c>
      <c r="E62" s="11" t="n">
        <v>0</v>
      </c>
      <c r="F62" s="11">
        <f>TRUNC(E62*D62,0)</f>
        <v/>
      </c>
      <c r="G62" s="11" t="n">
        <v>0</v>
      </c>
      <c r="H62" s="11">
        <f>TRUNC(G62*D62,0)</f>
        <v/>
      </c>
      <c r="I62" s="11" t="n">
        <v>78590</v>
      </c>
      <c r="J62" s="11">
        <f>TRUNC(I62*D62,0)</f>
        <v/>
      </c>
      <c r="K62" s="11">
        <f>TRUNC(E62+G62+I62,0)</f>
        <v/>
      </c>
      <c r="L62" s="12">
        <f>TRUNC(F62+H62+J62,0)</f>
        <v/>
      </c>
    </row>
    <row r="63">
      <c r="A63" s="9" t="inlineStr">
        <is>
          <t>폐기물소운반</t>
        </is>
      </c>
      <c r="B63" s="9" t="inlineStr">
        <is>
          <t>인력소운반 L=30M</t>
        </is>
      </c>
      <c r="C63" s="8" t="inlineStr">
        <is>
          <t>TON</t>
        </is>
      </c>
      <c r="D63" s="28" t="n">
        <v>3</v>
      </c>
      <c r="E63" s="11" t="n">
        <v>0</v>
      </c>
      <c r="F63" s="11">
        <f>TRUNC(E63*D63,0)</f>
        <v/>
      </c>
      <c r="G63" s="11" t="n">
        <v>7000</v>
      </c>
      <c r="H63" s="11">
        <f>TRUNC(G63*D63,0)</f>
        <v/>
      </c>
      <c r="I63" s="11" t="n">
        <v>0</v>
      </c>
      <c r="J63" s="11">
        <f>TRUNC(I63*D63,0)</f>
        <v/>
      </c>
      <c r="K63" s="11">
        <f>TRUNC(E63+G63+I63,0)</f>
        <v/>
      </c>
      <c r="L63" s="12">
        <f>TRUNC(F63+H63+J63,0)</f>
        <v/>
      </c>
    </row>
    <row r="64">
      <c r="A64" s="9" t="inlineStr">
        <is>
          <t>폐석면 처리비(고형화)</t>
        </is>
      </c>
      <c r="B64" s="9" t="inlineStr">
        <is>
          <t>1톤 미만</t>
        </is>
      </c>
      <c r="C64" s="8" t="inlineStr">
        <is>
          <t>TON</t>
        </is>
      </c>
      <c r="D64" s="28" t="n">
        <v>3</v>
      </c>
      <c r="E64" s="11" t="n">
        <v>0</v>
      </c>
      <c r="F64" s="11">
        <f>TRUNC(E64*D64,0)</f>
        <v/>
      </c>
      <c r="G64" s="11" t="n">
        <v>0</v>
      </c>
      <c r="H64" s="11">
        <f>TRUNC(G64*D64,0)</f>
        <v/>
      </c>
      <c r="I64" s="11" t="n">
        <v>10689</v>
      </c>
      <c r="J64" s="11">
        <f>TRUNC(I64*D64,0)</f>
        <v/>
      </c>
      <c r="K64" s="11">
        <f>TRUNC(E64+G64+I64,0)</f>
        <v/>
      </c>
      <c r="L64" s="12">
        <f>TRUNC(F64+H64+J64,0)</f>
        <v/>
      </c>
    </row>
    <row r="65">
      <c r="A65" s="9" t="inlineStr">
        <is>
          <t>폐석면 운반비(고형화)</t>
        </is>
      </c>
      <c r="B65" s="9" t="inlineStr">
        <is>
          <t>1톤 미만</t>
        </is>
      </c>
      <c r="C65" s="8" t="inlineStr">
        <is>
          <t>회</t>
        </is>
      </c>
      <c r="D65" s="28" t="n">
        <v>1</v>
      </c>
      <c r="E65" s="11" t="n">
        <v>0</v>
      </c>
      <c r="F65" s="11">
        <f>TRUNC(E65*D65,0)</f>
        <v/>
      </c>
      <c r="G65" s="11" t="n">
        <v>0</v>
      </c>
      <c r="H65" s="11">
        <f>TRUNC(G65*D65,0)</f>
        <v/>
      </c>
      <c r="I65" s="11" t="n">
        <v>1775670</v>
      </c>
      <c r="J65" s="11">
        <f>TRUNC(I65*D65,0)</f>
        <v/>
      </c>
      <c r="K65" s="11">
        <f>TRUNC(E65+G65+I65,0)</f>
        <v/>
      </c>
      <c r="L65" s="12">
        <f>TRUNC(F65+H65+J65,0)</f>
        <v/>
      </c>
    </row>
    <row r="66">
      <c r="A66" s="22" t="inlineStr">
        <is>
          <t>[ 소  계 ]</t>
        </is>
      </c>
      <c r="B66" s="23" t="n"/>
      <c r="C66" s="23" t="n"/>
      <c r="D66" s="23" t="n"/>
      <c r="E66" s="29" t="inlineStr"/>
      <c r="F66" s="24">
        <f>SUM(F60:F65)</f>
        <v/>
      </c>
      <c r="G66" s="29" t="inlineStr"/>
      <c r="H66" s="24">
        <f>SUM(H60:H65)</f>
        <v/>
      </c>
      <c r="I66" s="29" t="inlineStr"/>
      <c r="J66" s="24">
        <f>SUM(J60:J65)</f>
        <v/>
      </c>
      <c r="K66" s="29" t="inlineStr"/>
      <c r="L66" s="24">
        <f>SUM(L60:L65)</f>
        <v/>
      </c>
    </row>
    <row r="67">
      <c r="A67" s="25" t="inlineStr">
        <is>
          <t>◆ 전기,통신,소방 설비공사(5층 물리치료과)</t>
        </is>
      </c>
      <c r="B67" s="18" t="n"/>
      <c r="C67" s="18" t="n"/>
      <c r="D67" s="18" t="n"/>
      <c r="E67" s="18" t="n"/>
      <c r="F67" s="18" t="n"/>
      <c r="G67" s="18" t="n"/>
      <c r="H67" s="18" t="n"/>
      <c r="I67" s="18" t="n"/>
      <c r="J67" s="18" t="n"/>
      <c r="K67" s="18" t="n"/>
      <c r="L67" s="18" t="n"/>
    </row>
    <row r="68">
      <c r="A68" s="26" t="inlineStr">
        <is>
          <t>조명 설비 공사</t>
        </is>
      </c>
      <c r="B68" s="27" t="n"/>
      <c r="C68" s="27" t="n"/>
      <c r="D68" s="27" t="n"/>
      <c r="E68" s="27" t="n"/>
      <c r="F68" s="27" t="n"/>
      <c r="G68" s="27" t="n"/>
      <c r="H68" s="27" t="n"/>
      <c r="I68" s="27" t="n"/>
      <c r="J68" s="27" t="n"/>
      <c r="K68" s="27" t="n"/>
      <c r="L68" s="27" t="n"/>
    </row>
    <row r="69">
      <c r="A69" s="9" t="inlineStr">
        <is>
          <t>제1종 금속가요전선관</t>
        </is>
      </c>
      <c r="B69" s="9" t="inlineStr">
        <is>
          <t>SF16mm</t>
        </is>
      </c>
      <c r="C69" s="8" t="inlineStr">
        <is>
          <t>M</t>
        </is>
      </c>
      <c r="D69" s="28" t="n">
        <v>88</v>
      </c>
      <c r="E69" s="11" t="n">
        <v>800</v>
      </c>
      <c r="F69" s="11">
        <f>TRUNC(E69*D69,0)</f>
        <v/>
      </c>
      <c r="G69" s="11" t="n">
        <v>2000</v>
      </c>
      <c r="H69" s="11">
        <f>TRUNC(G69*D69,0)</f>
        <v/>
      </c>
      <c r="I69" s="11" t="n">
        <v>0</v>
      </c>
      <c r="J69" s="11">
        <f>TRUNC(I69*D69,0)</f>
        <v/>
      </c>
      <c r="K69" s="11">
        <f>TRUNC(E69+G69+I69,0)</f>
        <v/>
      </c>
      <c r="L69" s="12">
        <f>TRUNC(F69+H69+J69,0)</f>
        <v/>
      </c>
    </row>
    <row r="70">
      <c r="A70" s="9" t="inlineStr">
        <is>
          <t>HFIX전선450/750V</t>
        </is>
      </c>
      <c r="B70" s="9" t="inlineStr">
        <is>
          <t>2.5SQ(1.78mm)</t>
        </is>
      </c>
      <c r="C70" s="8" t="inlineStr">
        <is>
          <t>M</t>
        </is>
      </c>
      <c r="D70" s="28" t="n">
        <v>297</v>
      </c>
      <c r="E70" s="11" t="n">
        <v>900</v>
      </c>
      <c r="F70" s="11">
        <f>TRUNC(E70*D70,0)</f>
        <v/>
      </c>
      <c r="G70" s="11" t="n">
        <v>1500</v>
      </c>
      <c r="H70" s="11">
        <f>TRUNC(G70*D70,0)</f>
        <v/>
      </c>
      <c r="I70" s="11" t="n">
        <v>0</v>
      </c>
      <c r="J70" s="11">
        <f>TRUNC(I70*D70,0)</f>
        <v/>
      </c>
      <c r="K70" s="11">
        <f>TRUNC(E70+G70+I70,0)</f>
        <v/>
      </c>
      <c r="L70" s="12">
        <f>TRUNC(F70+H70+J70,0)</f>
        <v/>
      </c>
    </row>
    <row r="71">
      <c r="A71" s="9" t="inlineStr">
        <is>
          <t>LED 평판등</t>
        </is>
      </c>
      <c r="B71" s="9" t="inlineStr">
        <is>
          <t>600*600 50W</t>
        </is>
      </c>
      <c r="C71" s="8" t="inlineStr">
        <is>
          <t>set</t>
        </is>
      </c>
      <c r="D71" s="28" t="n">
        <v>24</v>
      </c>
      <c r="E71" s="11" t="n">
        <v>981</v>
      </c>
      <c r="F71" s="11">
        <f>TRUNC(E71*D71,0)</f>
        <v/>
      </c>
      <c r="G71" s="11" t="n">
        <v>35616</v>
      </c>
      <c r="H71" s="11">
        <f>TRUNC(G71*D71,0)</f>
        <v/>
      </c>
      <c r="I71" s="11" t="n">
        <v>0</v>
      </c>
      <c r="J71" s="11">
        <f>TRUNC(I71*D71,0)</f>
        <v/>
      </c>
      <c r="K71" s="11">
        <f>TRUNC(E71+G71+I71,0)</f>
        <v/>
      </c>
      <c r="L71" s="12">
        <f>TRUNC(F71+H71+J71,0)</f>
        <v/>
      </c>
    </row>
    <row r="72">
      <c r="A72" s="9" t="inlineStr">
        <is>
          <t>전등FLEXIBLE</t>
        </is>
      </c>
      <c r="B72" s="9" t="inlineStr">
        <is>
          <t>16mm</t>
        </is>
      </c>
      <c r="C72" s="8" t="inlineStr">
        <is>
          <t>M</t>
        </is>
      </c>
      <c r="D72" s="28" t="n">
        <v>52</v>
      </c>
      <c r="E72" s="11" t="n">
        <v>7255</v>
      </c>
      <c r="F72" s="11">
        <f>TRUNC(E72*D72,0)</f>
        <v/>
      </c>
      <c r="G72" s="11" t="n">
        <v>31586</v>
      </c>
      <c r="H72" s="11">
        <f>TRUNC(G72*D72,0)</f>
        <v/>
      </c>
      <c r="I72" s="11" t="n">
        <v>0</v>
      </c>
      <c r="J72" s="11">
        <f>TRUNC(I72*D72,0)</f>
        <v/>
      </c>
      <c r="K72" s="11">
        <f>TRUNC(E72+G72+I72,0)</f>
        <v/>
      </c>
      <c r="L72" s="12">
        <f>TRUNC(F72+H72+J72,0)</f>
        <v/>
      </c>
    </row>
    <row r="73">
      <c r="A73" s="9" t="inlineStr">
        <is>
          <t>전등FLEXIBLE CON'N</t>
        </is>
      </c>
      <c r="B73" s="9" t="inlineStr">
        <is>
          <t>16mm</t>
        </is>
      </c>
      <c r="C73" s="8" t="inlineStr">
        <is>
          <t>EA</t>
        </is>
      </c>
      <c r="D73" s="28" t="n">
        <v>48</v>
      </c>
      <c r="E73" s="11" t="n">
        <v>22220</v>
      </c>
      <c r="F73" s="11">
        <f>TRUNC(E73*D73,0)</f>
        <v/>
      </c>
      <c r="G73" s="11" t="n">
        <v>96743</v>
      </c>
      <c r="H73" s="11">
        <f>TRUNC(G73*D73,0)</f>
        <v/>
      </c>
      <c r="I73" s="11" t="n">
        <v>0</v>
      </c>
      <c r="J73" s="11">
        <f>TRUNC(I73*D73,0)</f>
        <v/>
      </c>
      <c r="K73" s="11">
        <f>TRUNC(E73+G73+I73,0)</f>
        <v/>
      </c>
      <c r="L73" s="12">
        <f>TRUNC(F73+H73+J73,0)</f>
        <v/>
      </c>
    </row>
    <row r="74">
      <c r="A74" s="9" t="inlineStr">
        <is>
          <t>SWITCHER  WIDE W/PLATE</t>
        </is>
      </c>
      <c r="B74" s="9" t="inlineStr">
        <is>
          <t>15A 4구</t>
        </is>
      </c>
      <c r="C74" s="8" t="inlineStr">
        <is>
          <t>SET</t>
        </is>
      </c>
      <c r="D74" s="28" t="n">
        <v>1</v>
      </c>
      <c r="E74" s="11" t="n">
        <v>22220</v>
      </c>
      <c r="F74" s="11">
        <f>TRUNC(E74*D74,0)</f>
        <v/>
      </c>
      <c r="G74" s="11" t="n">
        <v>96743</v>
      </c>
      <c r="H74" s="11">
        <f>TRUNC(G74*D74,0)</f>
        <v/>
      </c>
      <c r="I74" s="11" t="n">
        <v>0</v>
      </c>
      <c r="J74" s="11">
        <f>TRUNC(I74*D74,0)</f>
        <v/>
      </c>
      <c r="K74" s="11">
        <f>TRUNC(E74+G74+I74,0)</f>
        <v/>
      </c>
      <c r="L74" s="12">
        <f>TRUNC(F74+H74+J74,0)</f>
        <v/>
      </c>
    </row>
    <row r="75">
      <c r="A75" s="9" t="inlineStr">
        <is>
          <t>SWITCHER  WIDE W/PLATE</t>
        </is>
      </c>
      <c r="B75" s="9" t="inlineStr">
        <is>
          <t>15A 1구</t>
        </is>
      </c>
      <c r="C75" s="8" t="inlineStr">
        <is>
          <t>SET</t>
        </is>
      </c>
      <c r="D75" s="28" t="n">
        <v>1</v>
      </c>
      <c r="E75" s="11" t="n">
        <v>22220</v>
      </c>
      <c r="F75" s="11">
        <f>TRUNC(E75*D75,0)</f>
        <v/>
      </c>
      <c r="G75" s="11" t="n">
        <v>96743</v>
      </c>
      <c r="H75" s="11">
        <f>TRUNC(G75*D75,0)</f>
        <v/>
      </c>
      <c r="I75" s="11" t="n">
        <v>0</v>
      </c>
      <c r="J75" s="11">
        <f>TRUNC(I75*D75,0)</f>
        <v/>
      </c>
      <c r="K75" s="11">
        <f>TRUNC(E75+G75+I75,0)</f>
        <v/>
      </c>
      <c r="L75" s="12">
        <f>TRUNC(F75+H75+J75,0)</f>
        <v/>
      </c>
    </row>
    <row r="76">
      <c r="A76" s="9" t="inlineStr">
        <is>
          <t>8각 BOX</t>
        </is>
      </c>
      <c r="B76" s="9" t="inlineStr">
        <is>
          <t>54mm</t>
        </is>
      </c>
      <c r="C76" s="8" t="inlineStr">
        <is>
          <t>EA</t>
        </is>
      </c>
      <c r="D76" s="28" t="n">
        <v>24</v>
      </c>
      <c r="E76" s="11" t="n">
        <v>0</v>
      </c>
      <c r="F76" s="11">
        <f>TRUNC(E76*D76,0)</f>
        <v/>
      </c>
      <c r="G76" s="11" t="n">
        <v>152015</v>
      </c>
      <c r="H76" s="11">
        <f>TRUNC(G76*D76,0)</f>
        <v/>
      </c>
      <c r="I76" s="11" t="n">
        <v>5371</v>
      </c>
      <c r="J76" s="11">
        <f>TRUNC(I76*D76,0)</f>
        <v/>
      </c>
      <c r="K76" s="11">
        <f>TRUNC(E76+G76+I76,0)</f>
        <v/>
      </c>
      <c r="L76" s="12">
        <f>TRUNC(F76+H76+J76,0)</f>
        <v/>
      </c>
    </row>
    <row r="77">
      <c r="A77" s="9" t="inlineStr">
        <is>
          <t>4각 S/W BOX</t>
        </is>
      </c>
      <c r="B77" s="9" t="inlineStr">
        <is>
          <t>54mm</t>
        </is>
      </c>
      <c r="C77" s="8" t="inlineStr">
        <is>
          <t>EA</t>
        </is>
      </c>
      <c r="D77" s="28" t="n">
        <v>2</v>
      </c>
      <c r="E77" s="11" t="n">
        <v>0</v>
      </c>
      <c r="F77" s="11">
        <f>TRUNC(E77*D77,0)</f>
        <v/>
      </c>
      <c r="G77" s="11" t="n">
        <v>152015</v>
      </c>
      <c r="H77" s="11">
        <f>TRUNC(G77*D77,0)</f>
        <v/>
      </c>
      <c r="I77" s="11" t="n">
        <v>5371</v>
      </c>
      <c r="J77" s="11">
        <f>TRUNC(I77*D77,0)</f>
        <v/>
      </c>
      <c r="K77" s="11">
        <f>TRUNC(E77+G77+I77,0)</f>
        <v/>
      </c>
      <c r="L77" s="12">
        <f>TRUNC(F77+H77+J77,0)</f>
        <v/>
      </c>
    </row>
    <row r="78">
      <c r="A78" s="9" t="inlineStr">
        <is>
          <t>기존 등기구 철거</t>
        </is>
      </c>
      <c r="B78" s="9" t="inlineStr">
        <is>
          <t>다운라이트6"</t>
        </is>
      </c>
      <c r="C78" s="8" t="inlineStr">
        <is>
          <t>EA</t>
        </is>
      </c>
      <c r="D78" s="28" t="n">
        <v>66</v>
      </c>
      <c r="E78" s="11" t="n">
        <v>981</v>
      </c>
      <c r="F78" s="11">
        <f>TRUNC(E78*D78,0)</f>
        <v/>
      </c>
      <c r="G78" s="11" t="n">
        <v>35616</v>
      </c>
      <c r="H78" s="11">
        <f>TRUNC(G78*D78,0)</f>
        <v/>
      </c>
      <c r="I78" s="11" t="n">
        <v>0</v>
      </c>
      <c r="J78" s="11">
        <f>TRUNC(I78*D78,0)</f>
        <v/>
      </c>
      <c r="K78" s="11">
        <f>TRUNC(E78+G78+I78,0)</f>
        <v/>
      </c>
      <c r="L78" s="12">
        <f>TRUNC(F78+H78+J78,0)</f>
        <v/>
      </c>
    </row>
    <row r="79">
      <c r="A79" s="9" t="inlineStr">
        <is>
          <t>배관부속품류</t>
        </is>
      </c>
      <c r="B79" s="9" t="inlineStr">
        <is>
          <t>전선관의15%</t>
        </is>
      </c>
      <c r="C79" s="8" t="inlineStr">
        <is>
          <t>식</t>
        </is>
      </c>
      <c r="D79" s="28" t="n">
        <v>1</v>
      </c>
      <c r="E79" s="11" t="n">
        <v>1004</v>
      </c>
      <c r="F79" s="11">
        <f>TRUNC(E79*D79,0)</f>
        <v/>
      </c>
      <c r="G79" s="11" t="n">
        <v>54664</v>
      </c>
      <c r="H79" s="11">
        <f>TRUNC(G79*D79,0)</f>
        <v/>
      </c>
      <c r="I79" s="11" t="n">
        <v>0</v>
      </c>
      <c r="J79" s="11">
        <f>TRUNC(I79*D79,0)</f>
        <v/>
      </c>
      <c r="K79" s="11">
        <f>TRUNC(E79+G79+I79,0)</f>
        <v/>
      </c>
      <c r="L79" s="12">
        <f>TRUNC(F79+H79+J79,0)</f>
        <v/>
      </c>
    </row>
    <row r="80">
      <c r="A80" s="9" t="inlineStr">
        <is>
          <t>기타 잡자재</t>
        </is>
      </c>
      <c r="B80" s="9" t="inlineStr"/>
      <c r="C80" s="8" t="inlineStr">
        <is>
          <t>식</t>
        </is>
      </c>
      <c r="D80" s="28" t="n">
        <v>1</v>
      </c>
      <c r="E80" s="11" t="n">
        <v>7467</v>
      </c>
      <c r="F80" s="11">
        <f>TRUNC(E80*D80,0)</f>
        <v/>
      </c>
      <c r="G80" s="11" t="n">
        <v>0</v>
      </c>
      <c r="H80" s="11">
        <f>TRUNC(G80*D80,0)</f>
        <v/>
      </c>
      <c r="I80" s="11" t="n">
        <v>0</v>
      </c>
      <c r="J80" s="11">
        <f>TRUNC(I80*D80,0)</f>
        <v/>
      </c>
      <c r="K80" s="11">
        <f>TRUNC(E80+G80+I80,0)</f>
        <v/>
      </c>
      <c r="L80" s="12">
        <f>TRUNC(F80+H80+J80,0)</f>
        <v/>
      </c>
    </row>
    <row r="81">
      <c r="A81" s="9" t="inlineStr">
        <is>
          <t>노무비</t>
        </is>
      </c>
      <c r="B81" s="9" t="inlineStr">
        <is>
          <t>내선전공</t>
        </is>
      </c>
      <c r="C81" s="8" t="inlineStr">
        <is>
          <t>인</t>
        </is>
      </c>
      <c r="D81" s="28" t="n">
        <v>7</v>
      </c>
      <c r="E81" s="11" t="n">
        <v>0</v>
      </c>
      <c r="F81" s="11">
        <f>TRUNC(E81*D81,0)</f>
        <v/>
      </c>
      <c r="G81" s="11" t="n">
        <v>31896</v>
      </c>
      <c r="H81" s="11">
        <f>TRUNC(G81*D81,0)</f>
        <v/>
      </c>
      <c r="I81" s="11" t="n">
        <v>281</v>
      </c>
      <c r="J81" s="11">
        <f>TRUNC(I81*D81,0)</f>
        <v/>
      </c>
      <c r="K81" s="11">
        <f>TRUNC(E81+G81+I81,0)</f>
        <v/>
      </c>
      <c r="L81" s="12">
        <f>TRUNC(F81+H81+J81,0)</f>
        <v/>
      </c>
    </row>
    <row r="82">
      <c r="A82" s="9" t="inlineStr">
        <is>
          <t>공구손료</t>
        </is>
      </c>
      <c r="B82" s="9" t="inlineStr">
        <is>
          <t>노무비의 3%</t>
        </is>
      </c>
      <c r="C82" s="8" t="inlineStr">
        <is>
          <t>식</t>
        </is>
      </c>
      <c r="D82" s="28" t="n">
        <v>1</v>
      </c>
      <c r="E82" s="11" t="n">
        <v>0</v>
      </c>
      <c r="F82" s="11">
        <f>TRUNC(E82*D82,0)</f>
        <v/>
      </c>
      <c r="G82" s="11" t="n">
        <v>0</v>
      </c>
      <c r="H82" s="11">
        <f>TRUNC(G82*D82,0)</f>
        <v/>
      </c>
      <c r="I82" s="11" t="n">
        <v>436107</v>
      </c>
      <c r="J82" s="11">
        <f>TRUNC(I82*D82,0)</f>
        <v/>
      </c>
      <c r="K82" s="11">
        <f>TRUNC(E82+G82+I82,0)</f>
        <v/>
      </c>
      <c r="L82" s="12">
        <f>TRUNC(F82+H82+J82,0)</f>
        <v/>
      </c>
    </row>
    <row r="83">
      <c r="A83" s="22" t="inlineStr">
        <is>
          <t>[ 소  계 ]</t>
        </is>
      </c>
      <c r="B83" s="23" t="n"/>
      <c r="C83" s="23" t="n"/>
      <c r="D83" s="23" t="n"/>
      <c r="E83" s="29" t="inlineStr"/>
      <c r="F83" s="24">
        <f>SUM(F69:F82)</f>
        <v/>
      </c>
      <c r="G83" s="29" t="inlineStr"/>
      <c r="H83" s="24">
        <f>SUM(H69:H82)</f>
        <v/>
      </c>
      <c r="I83" s="29" t="inlineStr"/>
      <c r="J83" s="24">
        <f>SUM(J69:J82)</f>
        <v/>
      </c>
      <c r="K83" s="29" t="inlineStr"/>
      <c r="L83" s="24">
        <f>SUM(L69:L82)</f>
        <v/>
      </c>
    </row>
    <row r="84">
      <c r="A84" s="26" t="inlineStr">
        <is>
          <t>전열 설비 공사</t>
        </is>
      </c>
      <c r="B84" s="27" t="n"/>
      <c r="C84" s="27" t="n"/>
      <c r="D84" s="27" t="n"/>
      <c r="E84" s="27" t="n"/>
      <c r="F84" s="27" t="n"/>
      <c r="G84" s="27" t="n"/>
      <c r="H84" s="27" t="n"/>
      <c r="I84" s="27" t="n"/>
      <c r="J84" s="27" t="n"/>
      <c r="K84" s="27" t="n"/>
      <c r="L84" s="27" t="n"/>
    </row>
    <row r="85">
      <c r="A85" s="9" t="inlineStr">
        <is>
          <t>제1종 금속가요전선관</t>
        </is>
      </c>
      <c r="B85" s="9" t="inlineStr">
        <is>
          <t>SF16mm</t>
        </is>
      </c>
      <c r="C85" s="8" t="inlineStr">
        <is>
          <t>M</t>
        </is>
      </c>
      <c r="D85" s="28" t="n">
        <v>160</v>
      </c>
      <c r="E85" s="11" t="n">
        <v>800</v>
      </c>
      <c r="F85" s="11">
        <f>TRUNC(E85*D85,0)</f>
        <v/>
      </c>
      <c r="G85" s="11" t="n">
        <v>2000</v>
      </c>
      <c r="H85" s="11">
        <f>TRUNC(G85*D85,0)</f>
        <v/>
      </c>
      <c r="I85" s="11" t="n">
        <v>0</v>
      </c>
      <c r="J85" s="11">
        <f>TRUNC(I85*D85,0)</f>
        <v/>
      </c>
      <c r="K85" s="11">
        <f>TRUNC(E85+G85+I85,0)</f>
        <v/>
      </c>
      <c r="L85" s="12">
        <f>TRUNC(F85+H85+J85,0)</f>
        <v/>
      </c>
    </row>
    <row r="86">
      <c r="A86" s="9" t="inlineStr">
        <is>
          <t>HFIX전선450/750V</t>
        </is>
      </c>
      <c r="B86" s="9" t="inlineStr">
        <is>
          <t>2.5SQ(1.78mm)</t>
        </is>
      </c>
      <c r="C86" s="8" t="inlineStr">
        <is>
          <t>M</t>
        </is>
      </c>
      <c r="D86" s="28" t="n">
        <v>445</v>
      </c>
      <c r="E86" s="11" t="n">
        <v>900</v>
      </c>
      <c r="F86" s="11">
        <f>TRUNC(E86*D86,0)</f>
        <v/>
      </c>
      <c r="G86" s="11" t="n">
        <v>1500</v>
      </c>
      <c r="H86" s="11">
        <f>TRUNC(G86*D86,0)</f>
        <v/>
      </c>
      <c r="I86" s="11" t="n">
        <v>0</v>
      </c>
      <c r="J86" s="11">
        <f>TRUNC(I86*D86,0)</f>
        <v/>
      </c>
      <c r="K86" s="11">
        <f>TRUNC(E86+G86+I86,0)</f>
        <v/>
      </c>
      <c r="L86" s="12">
        <f>TRUNC(F86+H86+J86,0)</f>
        <v/>
      </c>
    </row>
    <row r="87">
      <c r="A87" s="9" t="inlineStr">
        <is>
          <t>CONSENT(매입2구접지)</t>
        </is>
      </c>
      <c r="B87" s="9" t="inlineStr">
        <is>
          <t>2P 220V 15A</t>
        </is>
      </c>
      <c r="C87" s="8" t="inlineStr">
        <is>
          <t>SET</t>
        </is>
      </c>
      <c r="D87" s="28" t="n">
        <v>13</v>
      </c>
      <c r="E87" s="11" t="n">
        <v>335</v>
      </c>
      <c r="F87" s="11">
        <f>TRUNC(E87*D87,0)</f>
        <v/>
      </c>
      <c r="G87" s="11" t="n">
        <v>12176</v>
      </c>
      <c r="H87" s="11">
        <f>TRUNC(G87*D87,0)</f>
        <v/>
      </c>
      <c r="I87" s="11" t="n">
        <v>0</v>
      </c>
      <c r="J87" s="11">
        <f>TRUNC(I87*D87,0)</f>
        <v/>
      </c>
      <c r="K87" s="11">
        <f>TRUNC(E87+G87+I87,0)</f>
        <v/>
      </c>
      <c r="L87" s="12">
        <f>TRUNC(F87+H87+J87,0)</f>
        <v/>
      </c>
    </row>
    <row r="88">
      <c r="A88" s="9" t="inlineStr">
        <is>
          <t>4각 BOX승압</t>
        </is>
      </c>
      <c r="B88" s="9" t="inlineStr">
        <is>
          <t>54mm</t>
        </is>
      </c>
      <c r="C88" s="8" t="inlineStr">
        <is>
          <t>EA</t>
        </is>
      </c>
      <c r="D88" s="28" t="n">
        <v>13</v>
      </c>
      <c r="E88" s="11" t="n">
        <v>22220</v>
      </c>
      <c r="F88" s="11">
        <f>TRUNC(E88*D88,0)</f>
        <v/>
      </c>
      <c r="G88" s="11" t="n">
        <v>96743</v>
      </c>
      <c r="H88" s="11">
        <f>TRUNC(G88*D88,0)</f>
        <v/>
      </c>
      <c r="I88" s="11" t="n">
        <v>0</v>
      </c>
      <c r="J88" s="11">
        <f>TRUNC(I88*D88,0)</f>
        <v/>
      </c>
      <c r="K88" s="11">
        <f>TRUNC(E88+G88+I88,0)</f>
        <v/>
      </c>
      <c r="L88" s="12">
        <f>TRUNC(F88+H88+J88,0)</f>
        <v/>
      </c>
    </row>
    <row r="89">
      <c r="A89" s="9" t="inlineStr">
        <is>
          <t>4각 BOX(W/COVER)</t>
        </is>
      </c>
      <c r="B89" s="9" t="inlineStr">
        <is>
          <t>54mm</t>
        </is>
      </c>
      <c r="C89" s="8" t="inlineStr">
        <is>
          <t>EA</t>
        </is>
      </c>
      <c r="D89" s="28" t="n">
        <v>10</v>
      </c>
      <c r="E89" s="11" t="n">
        <v>22220</v>
      </c>
      <c r="F89" s="11">
        <f>TRUNC(E89*D89,0)</f>
        <v/>
      </c>
      <c r="G89" s="11" t="n">
        <v>96743</v>
      </c>
      <c r="H89" s="11">
        <f>TRUNC(G89*D89,0)</f>
        <v/>
      </c>
      <c r="I89" s="11" t="n">
        <v>0</v>
      </c>
      <c r="J89" s="11">
        <f>TRUNC(I89*D89,0)</f>
        <v/>
      </c>
      <c r="K89" s="11">
        <f>TRUNC(E89+G89+I89,0)</f>
        <v/>
      </c>
      <c r="L89" s="12">
        <f>TRUNC(F89+H89+J89,0)</f>
        <v/>
      </c>
    </row>
    <row r="90">
      <c r="A90" s="9" t="inlineStr">
        <is>
          <t>배관부속품류</t>
        </is>
      </c>
      <c r="B90" s="9" t="inlineStr">
        <is>
          <t>전선관의15%</t>
        </is>
      </c>
      <c r="C90" s="8" t="inlineStr">
        <is>
          <t>식</t>
        </is>
      </c>
      <c r="D90" s="28" t="n">
        <v>1</v>
      </c>
      <c r="E90" s="11" t="n">
        <v>1004</v>
      </c>
      <c r="F90" s="11">
        <f>TRUNC(E90*D90,0)</f>
        <v/>
      </c>
      <c r="G90" s="11" t="n">
        <v>54664</v>
      </c>
      <c r="H90" s="11">
        <f>TRUNC(G90*D90,0)</f>
        <v/>
      </c>
      <c r="I90" s="11" t="n">
        <v>0</v>
      </c>
      <c r="J90" s="11">
        <f>TRUNC(I90*D90,0)</f>
        <v/>
      </c>
      <c r="K90" s="11">
        <f>TRUNC(E90+G90+I90,0)</f>
        <v/>
      </c>
      <c r="L90" s="12">
        <f>TRUNC(F90+H90+J90,0)</f>
        <v/>
      </c>
    </row>
    <row r="91">
      <c r="A91" s="9" t="inlineStr">
        <is>
          <t>기타 잡자재</t>
        </is>
      </c>
      <c r="B91" s="9" t="inlineStr"/>
      <c r="C91" s="8" t="inlineStr">
        <is>
          <t>식</t>
        </is>
      </c>
      <c r="D91" s="28" t="n">
        <v>1</v>
      </c>
      <c r="E91" s="11" t="n">
        <v>7467</v>
      </c>
      <c r="F91" s="11">
        <f>TRUNC(E91*D91,0)</f>
        <v/>
      </c>
      <c r="G91" s="11" t="n">
        <v>0</v>
      </c>
      <c r="H91" s="11">
        <f>TRUNC(G91*D91,0)</f>
        <v/>
      </c>
      <c r="I91" s="11" t="n">
        <v>0</v>
      </c>
      <c r="J91" s="11">
        <f>TRUNC(I91*D91,0)</f>
        <v/>
      </c>
      <c r="K91" s="11">
        <f>TRUNC(E91+G91+I91,0)</f>
        <v/>
      </c>
      <c r="L91" s="12">
        <f>TRUNC(F91+H91+J91,0)</f>
        <v/>
      </c>
    </row>
    <row r="92">
      <c r="A92" s="9" t="inlineStr">
        <is>
          <t>노무비</t>
        </is>
      </c>
      <c r="B92" s="9" t="inlineStr">
        <is>
          <t>내선전공</t>
        </is>
      </c>
      <c r="C92" s="8" t="inlineStr">
        <is>
          <t>인</t>
        </is>
      </c>
      <c r="D92" s="28" t="n">
        <v>5</v>
      </c>
      <c r="E92" s="11" t="n">
        <v>0</v>
      </c>
      <c r="F92" s="11">
        <f>TRUNC(E92*D92,0)</f>
        <v/>
      </c>
      <c r="G92" s="11" t="n">
        <v>31896</v>
      </c>
      <c r="H92" s="11">
        <f>TRUNC(G92*D92,0)</f>
        <v/>
      </c>
      <c r="I92" s="11" t="n">
        <v>281</v>
      </c>
      <c r="J92" s="11">
        <f>TRUNC(I92*D92,0)</f>
        <v/>
      </c>
      <c r="K92" s="11">
        <f>TRUNC(E92+G92+I92,0)</f>
        <v/>
      </c>
      <c r="L92" s="12">
        <f>TRUNC(F92+H92+J92,0)</f>
        <v/>
      </c>
    </row>
    <row r="93">
      <c r="A93" s="9" t="inlineStr">
        <is>
          <t>공구손료</t>
        </is>
      </c>
      <c r="B93" s="9" t="inlineStr">
        <is>
          <t>노무비의 3%</t>
        </is>
      </c>
      <c r="C93" s="8" t="inlineStr">
        <is>
          <t>식</t>
        </is>
      </c>
      <c r="D93" s="28" t="n">
        <v>1</v>
      </c>
      <c r="E93" s="11" t="n">
        <v>0</v>
      </c>
      <c r="F93" s="11">
        <f>TRUNC(E93*D93,0)</f>
        <v/>
      </c>
      <c r="G93" s="11" t="n">
        <v>0</v>
      </c>
      <c r="H93" s="11">
        <f>TRUNC(G93*D93,0)</f>
        <v/>
      </c>
      <c r="I93" s="11" t="n">
        <v>107551</v>
      </c>
      <c r="J93" s="11">
        <f>TRUNC(I93*D93,0)</f>
        <v/>
      </c>
      <c r="K93" s="11">
        <f>TRUNC(E93+G93+I93,0)</f>
        <v/>
      </c>
      <c r="L93" s="12">
        <f>TRUNC(F93+H93+J93,0)</f>
        <v/>
      </c>
    </row>
    <row r="94">
      <c r="A94" s="22" t="inlineStr">
        <is>
          <t>[ 소  계 ]</t>
        </is>
      </c>
      <c r="B94" s="23" t="n"/>
      <c r="C94" s="23" t="n"/>
      <c r="D94" s="23" t="n"/>
      <c r="E94" s="29" t="inlineStr"/>
      <c r="F94" s="24">
        <f>SUM(F85:F93)</f>
        <v/>
      </c>
      <c r="G94" s="29" t="inlineStr"/>
      <c r="H94" s="24">
        <f>SUM(H85:H93)</f>
        <v/>
      </c>
      <c r="I94" s="29" t="inlineStr"/>
      <c r="J94" s="24">
        <f>SUM(J85:J93)</f>
        <v/>
      </c>
      <c r="K94" s="29" t="inlineStr"/>
      <c r="L94" s="24">
        <f>SUM(L85:L93)</f>
        <v/>
      </c>
    </row>
    <row r="95">
      <c r="A95" s="26" t="inlineStr">
        <is>
          <t>소방 설비공사</t>
        </is>
      </c>
      <c r="B95" s="27" t="n"/>
      <c r="C95" s="27" t="n"/>
      <c r="D95" s="27" t="n"/>
      <c r="E95" s="27" t="n"/>
      <c r="F95" s="27" t="n"/>
      <c r="G95" s="27" t="n"/>
      <c r="H95" s="27" t="n"/>
      <c r="I95" s="27" t="n"/>
      <c r="J95" s="27" t="n"/>
      <c r="K95" s="27" t="n"/>
      <c r="L95" s="27" t="n"/>
    </row>
    <row r="96">
      <c r="A96" s="9" t="inlineStr">
        <is>
          <t>제1종 금속가요전선관</t>
        </is>
      </c>
      <c r="B96" s="9" t="inlineStr">
        <is>
          <t>SF16mm</t>
        </is>
      </c>
      <c r="C96" s="8" t="inlineStr">
        <is>
          <t>M</t>
        </is>
      </c>
      <c r="D96" s="28" t="n">
        <v>75</v>
      </c>
      <c r="E96" s="11" t="n">
        <v>800</v>
      </c>
      <c r="F96" s="11">
        <f>TRUNC(E96*D96,0)</f>
        <v/>
      </c>
      <c r="G96" s="11" t="n">
        <v>2000</v>
      </c>
      <c r="H96" s="11">
        <f>TRUNC(G96*D96,0)</f>
        <v/>
      </c>
      <c r="I96" s="11" t="n">
        <v>0</v>
      </c>
      <c r="J96" s="11">
        <f>TRUNC(I96*D96,0)</f>
        <v/>
      </c>
      <c r="K96" s="11">
        <f>TRUNC(E96+G96+I96,0)</f>
        <v/>
      </c>
      <c r="L96" s="12">
        <f>TRUNC(F96+H96+J96,0)</f>
        <v/>
      </c>
    </row>
    <row r="97">
      <c r="A97" s="9" t="inlineStr">
        <is>
          <t>HFIX전선450/750V</t>
        </is>
      </c>
      <c r="B97" s="9" t="inlineStr">
        <is>
          <t>2.5SQ(1.78mm)</t>
        </is>
      </c>
      <c r="C97" s="8" t="inlineStr">
        <is>
          <t>M</t>
        </is>
      </c>
      <c r="D97" s="28" t="n">
        <v>56</v>
      </c>
      <c r="E97" s="11" t="n">
        <v>900</v>
      </c>
      <c r="F97" s="11">
        <f>TRUNC(E97*D97,0)</f>
        <v/>
      </c>
      <c r="G97" s="11" t="n">
        <v>1500</v>
      </c>
      <c r="H97" s="11">
        <f>TRUNC(G97*D97,0)</f>
        <v/>
      </c>
      <c r="I97" s="11" t="n">
        <v>0</v>
      </c>
      <c r="J97" s="11">
        <f>TRUNC(I97*D97,0)</f>
        <v/>
      </c>
      <c r="K97" s="11">
        <f>TRUNC(E97+G97+I97,0)</f>
        <v/>
      </c>
      <c r="L97" s="12">
        <f>TRUNC(F97+H97+J97,0)</f>
        <v/>
      </c>
    </row>
    <row r="98">
      <c r="A98" s="9" t="inlineStr">
        <is>
          <t>HFIX전선450/750V</t>
        </is>
      </c>
      <c r="B98" s="9" t="inlineStr">
        <is>
          <t>1.5SQ(1.35mm)</t>
        </is>
      </c>
      <c r="C98" s="8" t="inlineStr">
        <is>
          <t>M</t>
        </is>
      </c>
      <c r="D98" s="28" t="n">
        <v>160</v>
      </c>
      <c r="E98" s="11" t="n">
        <v>900</v>
      </c>
      <c r="F98" s="11">
        <f>TRUNC(E98*D98,0)</f>
        <v/>
      </c>
      <c r="G98" s="11" t="n">
        <v>1500</v>
      </c>
      <c r="H98" s="11">
        <f>TRUNC(G98*D98,0)</f>
        <v/>
      </c>
      <c r="I98" s="11" t="n">
        <v>0</v>
      </c>
      <c r="J98" s="11">
        <f>TRUNC(I98*D98,0)</f>
        <v/>
      </c>
      <c r="K98" s="11">
        <f>TRUNC(E98+G98+I98,0)</f>
        <v/>
      </c>
      <c r="L98" s="12">
        <f>TRUNC(F98+H98+J98,0)</f>
        <v/>
      </c>
    </row>
    <row r="99">
      <c r="A99" s="9" t="inlineStr">
        <is>
          <t>피난구유도등</t>
        </is>
      </c>
      <c r="B99" s="9" t="inlineStr">
        <is>
          <t>(중형)</t>
        </is>
      </c>
      <c r="C99" s="8" t="inlineStr">
        <is>
          <t>SET</t>
        </is>
      </c>
      <c r="D99" s="28" t="n">
        <v>2</v>
      </c>
      <c r="E99" s="11" t="n">
        <v>0</v>
      </c>
      <c r="F99" s="11">
        <f>TRUNC(E99*D99,0)</f>
        <v/>
      </c>
      <c r="G99" s="11" t="n">
        <v>2425</v>
      </c>
      <c r="H99" s="11">
        <f>TRUNC(G99*D99,0)</f>
        <v/>
      </c>
      <c r="I99" s="11" t="n">
        <v>0</v>
      </c>
      <c r="J99" s="11">
        <f>TRUNC(I99*D99,0)</f>
        <v/>
      </c>
      <c r="K99" s="11">
        <f>TRUNC(E99+G99+I99,0)</f>
        <v/>
      </c>
      <c r="L99" s="12">
        <f>TRUNC(F99+H99+J99,0)</f>
        <v/>
      </c>
    </row>
    <row r="100">
      <c r="A100" s="9" t="inlineStr">
        <is>
          <t>SPEAKER(사각)</t>
        </is>
      </c>
      <c r="B100" s="9" t="inlineStr">
        <is>
          <t>3W</t>
        </is>
      </c>
      <c r="C100" s="8" t="inlineStr">
        <is>
          <t>SET</t>
        </is>
      </c>
      <c r="D100" s="28" t="n">
        <v>4</v>
      </c>
      <c r="E100" s="11" t="n">
        <v>0</v>
      </c>
      <c r="F100" s="11">
        <f>TRUNC(E100*D100,0)</f>
        <v/>
      </c>
      <c r="G100" s="11" t="n">
        <v>94652</v>
      </c>
      <c r="H100" s="11">
        <f>TRUNC(G100*D100,0)</f>
        <v/>
      </c>
      <c r="I100" s="11" t="n">
        <v>0</v>
      </c>
      <c r="J100" s="11">
        <f>TRUNC(I100*D100,0)</f>
        <v/>
      </c>
      <c r="K100" s="11">
        <f>TRUNC(E100+G100+I100,0)</f>
        <v/>
      </c>
      <c r="L100" s="12">
        <f>TRUNC(F100+H100+J100,0)</f>
        <v/>
      </c>
    </row>
    <row r="101">
      <c r="A101" s="9" t="inlineStr">
        <is>
          <t>감지기(스포트형)</t>
        </is>
      </c>
      <c r="B101" s="9" t="inlineStr">
        <is>
          <t>차동식</t>
        </is>
      </c>
      <c r="C101" s="8" t="inlineStr">
        <is>
          <t>SET</t>
        </is>
      </c>
      <c r="D101" s="28" t="n">
        <v>2</v>
      </c>
      <c r="E101" s="11" t="n">
        <v>22220</v>
      </c>
      <c r="F101" s="11">
        <f>TRUNC(E101*D101,0)</f>
        <v/>
      </c>
      <c r="G101" s="11" t="n">
        <v>96743</v>
      </c>
      <c r="H101" s="11">
        <f>TRUNC(G101*D101,0)</f>
        <v/>
      </c>
      <c r="I101" s="11" t="n">
        <v>0</v>
      </c>
      <c r="J101" s="11">
        <f>TRUNC(I101*D101,0)</f>
        <v/>
      </c>
      <c r="K101" s="11">
        <f>TRUNC(E101+G101+I101,0)</f>
        <v/>
      </c>
      <c r="L101" s="12">
        <f>TRUNC(F101+H101+J101,0)</f>
        <v/>
      </c>
    </row>
    <row r="102">
      <c r="A102" s="9" t="inlineStr">
        <is>
          <t>소화기(ABC)</t>
        </is>
      </c>
      <c r="B102" s="9" t="inlineStr">
        <is>
          <t>3.3KG</t>
        </is>
      </c>
      <c r="C102" s="8" t="inlineStr">
        <is>
          <t>EA</t>
        </is>
      </c>
      <c r="D102" s="28" t="n">
        <v>1</v>
      </c>
      <c r="E102" s="11" t="n">
        <v>19968</v>
      </c>
      <c r="F102" s="11">
        <f>TRUNC(E102*D102,0)</f>
        <v/>
      </c>
      <c r="G102" s="11" t="n">
        <v>0</v>
      </c>
      <c r="H102" s="11">
        <f>TRUNC(G102*D102,0)</f>
        <v/>
      </c>
      <c r="I102" s="11" t="n">
        <v>0</v>
      </c>
      <c r="J102" s="11">
        <f>TRUNC(I102*D102,0)</f>
        <v/>
      </c>
      <c r="K102" s="11">
        <f>TRUNC(E102+G102+I102,0)</f>
        <v/>
      </c>
      <c r="L102" s="12">
        <f>TRUNC(F102+H102+J102,0)</f>
        <v/>
      </c>
    </row>
    <row r="103">
      <c r="A103" s="9" t="inlineStr">
        <is>
          <t>전등FLEXIBLE</t>
        </is>
      </c>
      <c r="B103" s="9" t="inlineStr">
        <is>
          <t>16mm</t>
        </is>
      </c>
      <c r="C103" s="8" t="inlineStr">
        <is>
          <t>M</t>
        </is>
      </c>
      <c r="D103" s="28" t="n">
        <v>12</v>
      </c>
      <c r="E103" s="11" t="n">
        <v>7255</v>
      </c>
      <c r="F103" s="11">
        <f>TRUNC(E103*D103,0)</f>
        <v/>
      </c>
      <c r="G103" s="11" t="n">
        <v>31586</v>
      </c>
      <c r="H103" s="11">
        <f>TRUNC(G103*D103,0)</f>
        <v/>
      </c>
      <c r="I103" s="11" t="n">
        <v>0</v>
      </c>
      <c r="J103" s="11">
        <f>TRUNC(I103*D103,0)</f>
        <v/>
      </c>
      <c r="K103" s="11">
        <f>TRUNC(E103+G103+I103,0)</f>
        <v/>
      </c>
      <c r="L103" s="12">
        <f>TRUNC(F103+H103+J103,0)</f>
        <v/>
      </c>
    </row>
    <row r="104">
      <c r="A104" s="9" t="inlineStr">
        <is>
          <t>전등FLEXIBLE CON'N</t>
        </is>
      </c>
      <c r="B104" s="9" t="inlineStr">
        <is>
          <t>16mm</t>
        </is>
      </c>
      <c r="C104" s="8" t="inlineStr">
        <is>
          <t>EA</t>
        </is>
      </c>
      <c r="D104" s="28" t="n">
        <v>12</v>
      </c>
      <c r="E104" s="11" t="n">
        <v>22220</v>
      </c>
      <c r="F104" s="11">
        <f>TRUNC(E104*D104,0)</f>
        <v/>
      </c>
      <c r="G104" s="11" t="n">
        <v>96743</v>
      </c>
      <c r="H104" s="11">
        <f>TRUNC(G104*D104,0)</f>
        <v/>
      </c>
      <c r="I104" s="11" t="n">
        <v>0</v>
      </c>
      <c r="J104" s="11">
        <f>TRUNC(I104*D104,0)</f>
        <v/>
      </c>
      <c r="K104" s="11">
        <f>TRUNC(E104+G104+I104,0)</f>
        <v/>
      </c>
      <c r="L104" s="12">
        <f>TRUNC(F104+H104+J104,0)</f>
        <v/>
      </c>
    </row>
    <row r="105">
      <c r="A105" s="9" t="inlineStr">
        <is>
          <t>8각 BOX</t>
        </is>
      </c>
      <c r="B105" s="9" t="inlineStr">
        <is>
          <t>54mm</t>
        </is>
      </c>
      <c r="C105" s="8" t="inlineStr">
        <is>
          <t>EA</t>
        </is>
      </c>
      <c r="D105" s="28" t="n">
        <v>6</v>
      </c>
      <c r="E105" s="11" t="n">
        <v>0</v>
      </c>
      <c r="F105" s="11">
        <f>TRUNC(E105*D105,0)</f>
        <v/>
      </c>
      <c r="G105" s="11" t="n">
        <v>152015</v>
      </c>
      <c r="H105" s="11">
        <f>TRUNC(G105*D105,0)</f>
        <v/>
      </c>
      <c r="I105" s="11" t="n">
        <v>5371</v>
      </c>
      <c r="J105" s="11">
        <f>TRUNC(I105*D105,0)</f>
        <v/>
      </c>
      <c r="K105" s="11">
        <f>TRUNC(E105+G105+I105,0)</f>
        <v/>
      </c>
      <c r="L105" s="12">
        <f>TRUNC(F105+H105+J105,0)</f>
        <v/>
      </c>
    </row>
    <row r="106">
      <c r="A106" s="9" t="inlineStr">
        <is>
          <t>4각 BOX</t>
        </is>
      </c>
      <c r="B106" s="9" t="inlineStr">
        <is>
          <t>54mm</t>
        </is>
      </c>
      <c r="C106" s="8" t="inlineStr">
        <is>
          <t>EA</t>
        </is>
      </c>
      <c r="D106" s="28" t="n">
        <v>2</v>
      </c>
      <c r="E106" s="11" t="n">
        <v>0</v>
      </c>
      <c r="F106" s="11">
        <f>TRUNC(E106*D106,0)</f>
        <v/>
      </c>
      <c r="G106" s="11" t="n">
        <v>152015</v>
      </c>
      <c r="H106" s="11">
        <f>TRUNC(G106*D106,0)</f>
        <v/>
      </c>
      <c r="I106" s="11" t="n">
        <v>5371</v>
      </c>
      <c r="J106" s="11">
        <f>TRUNC(I106*D106,0)</f>
        <v/>
      </c>
      <c r="K106" s="11">
        <f>TRUNC(E106+G106+I106,0)</f>
        <v/>
      </c>
      <c r="L106" s="12">
        <f>TRUNC(F106+H106+J106,0)</f>
        <v/>
      </c>
    </row>
    <row r="107">
      <c r="A107" s="9" t="inlineStr">
        <is>
          <t>배관부속품류</t>
        </is>
      </c>
      <c r="B107" s="9" t="inlineStr">
        <is>
          <t>전선관의15%</t>
        </is>
      </c>
      <c r="C107" s="8" t="inlineStr">
        <is>
          <t>식</t>
        </is>
      </c>
      <c r="D107" s="28" t="n">
        <v>1</v>
      </c>
      <c r="E107" s="11" t="n">
        <v>1004</v>
      </c>
      <c r="F107" s="11">
        <f>TRUNC(E107*D107,0)</f>
        <v/>
      </c>
      <c r="G107" s="11" t="n">
        <v>54664</v>
      </c>
      <c r="H107" s="11">
        <f>TRUNC(G107*D107,0)</f>
        <v/>
      </c>
      <c r="I107" s="11" t="n">
        <v>0</v>
      </c>
      <c r="J107" s="11">
        <f>TRUNC(I107*D107,0)</f>
        <v/>
      </c>
      <c r="K107" s="11">
        <f>TRUNC(E107+G107+I107,0)</f>
        <v/>
      </c>
      <c r="L107" s="12">
        <f>TRUNC(F107+H107+J107,0)</f>
        <v/>
      </c>
    </row>
    <row r="108">
      <c r="A108" s="9" t="inlineStr">
        <is>
          <t>기타 잡자재</t>
        </is>
      </c>
      <c r="B108" s="9" t="inlineStr"/>
      <c r="C108" s="8" t="inlineStr">
        <is>
          <t>식</t>
        </is>
      </c>
      <c r="D108" s="28" t="n">
        <v>1</v>
      </c>
      <c r="E108" s="11" t="n">
        <v>7467</v>
      </c>
      <c r="F108" s="11">
        <f>TRUNC(E108*D108,0)</f>
        <v/>
      </c>
      <c r="G108" s="11" t="n">
        <v>0</v>
      </c>
      <c r="H108" s="11">
        <f>TRUNC(G108*D108,0)</f>
        <v/>
      </c>
      <c r="I108" s="11" t="n">
        <v>0</v>
      </c>
      <c r="J108" s="11">
        <f>TRUNC(I108*D108,0)</f>
        <v/>
      </c>
      <c r="K108" s="11">
        <f>TRUNC(E108+G108+I108,0)</f>
        <v/>
      </c>
      <c r="L108" s="12">
        <f>TRUNC(F108+H108+J108,0)</f>
        <v/>
      </c>
    </row>
    <row r="109">
      <c r="A109" s="9" t="inlineStr">
        <is>
          <t>노무비</t>
        </is>
      </c>
      <c r="B109" s="9" t="inlineStr">
        <is>
          <t>내선전공</t>
        </is>
      </c>
      <c r="C109" s="8" t="inlineStr">
        <is>
          <t>인</t>
        </is>
      </c>
      <c r="D109" s="28" t="n">
        <v>2</v>
      </c>
      <c r="E109" s="11" t="n">
        <v>0</v>
      </c>
      <c r="F109" s="11">
        <f>TRUNC(E109*D109,0)</f>
        <v/>
      </c>
      <c r="G109" s="11" t="n">
        <v>31896</v>
      </c>
      <c r="H109" s="11">
        <f>TRUNC(G109*D109,0)</f>
        <v/>
      </c>
      <c r="I109" s="11" t="n">
        <v>281</v>
      </c>
      <c r="J109" s="11">
        <f>TRUNC(I109*D109,0)</f>
        <v/>
      </c>
      <c r="K109" s="11">
        <f>TRUNC(E109+G109+I109,0)</f>
        <v/>
      </c>
      <c r="L109" s="12">
        <f>TRUNC(F109+H109+J109,0)</f>
        <v/>
      </c>
    </row>
    <row r="110">
      <c r="A110" s="9" t="inlineStr">
        <is>
          <t>공구손료</t>
        </is>
      </c>
      <c r="B110" s="9" t="inlineStr">
        <is>
          <t>노무비의 3%</t>
        </is>
      </c>
      <c r="C110" s="8" t="inlineStr">
        <is>
          <t>식</t>
        </is>
      </c>
      <c r="D110" s="28" t="n">
        <v>1</v>
      </c>
      <c r="E110" s="11" t="n">
        <v>0</v>
      </c>
      <c r="F110" s="11">
        <f>TRUNC(E110*D110,0)</f>
        <v/>
      </c>
      <c r="G110" s="11" t="n">
        <v>0</v>
      </c>
      <c r="H110" s="11">
        <f>TRUNC(G110*D110,0)</f>
        <v/>
      </c>
      <c r="I110" s="11" t="n">
        <v>117764</v>
      </c>
      <c r="J110" s="11">
        <f>TRUNC(I110*D110,0)</f>
        <v/>
      </c>
      <c r="K110" s="11">
        <f>TRUNC(E110+G110+I110,0)</f>
        <v/>
      </c>
      <c r="L110" s="12">
        <f>TRUNC(F110+H110+J110,0)</f>
        <v/>
      </c>
    </row>
    <row r="111">
      <c r="A111" s="22" t="inlineStr">
        <is>
          <t>[ 소  계 ]</t>
        </is>
      </c>
      <c r="B111" s="23" t="n"/>
      <c r="C111" s="23" t="n"/>
      <c r="D111" s="23" t="n"/>
      <c r="E111" s="29" t="inlineStr"/>
      <c r="F111" s="24">
        <f>SUM(F96:F110)</f>
        <v/>
      </c>
      <c r="G111" s="29" t="inlineStr"/>
      <c r="H111" s="24">
        <f>SUM(H96:H110)</f>
        <v/>
      </c>
      <c r="I111" s="29" t="inlineStr"/>
      <c r="J111" s="24">
        <f>SUM(J96:J110)</f>
        <v/>
      </c>
      <c r="K111" s="29" t="inlineStr"/>
      <c r="L111" s="24">
        <f>SUM(L96:L110)</f>
        <v/>
      </c>
    </row>
    <row r="112">
      <c r="A112" s="26" t="inlineStr">
        <is>
          <t>통신 설비 공사</t>
        </is>
      </c>
      <c r="B112" s="27" t="n"/>
      <c r="C112" s="27" t="n"/>
      <c r="D112" s="27" t="n"/>
      <c r="E112" s="27" t="n"/>
      <c r="F112" s="27" t="n"/>
      <c r="G112" s="27" t="n"/>
      <c r="H112" s="27" t="n"/>
      <c r="I112" s="27" t="n"/>
      <c r="J112" s="27" t="n"/>
      <c r="K112" s="27" t="n"/>
      <c r="L112" s="27" t="n"/>
    </row>
    <row r="113">
      <c r="A113" s="9" t="inlineStr">
        <is>
          <t>제1종 금속가요전선관</t>
        </is>
      </c>
      <c r="B113" s="9" t="inlineStr">
        <is>
          <t>SF16mm</t>
        </is>
      </c>
      <c r="C113" s="8" t="inlineStr">
        <is>
          <t>M</t>
        </is>
      </c>
      <c r="D113" s="28" t="n">
        <v>22</v>
      </c>
      <c r="E113" s="11" t="n">
        <v>800</v>
      </c>
      <c r="F113" s="11">
        <f>TRUNC(E113*D113,0)</f>
        <v/>
      </c>
      <c r="G113" s="11" t="n">
        <v>2000</v>
      </c>
      <c r="H113" s="11">
        <f>TRUNC(G113*D113,0)</f>
        <v/>
      </c>
      <c r="I113" s="11" t="n">
        <v>0</v>
      </c>
      <c r="J113" s="11">
        <f>TRUNC(I113*D113,0)</f>
        <v/>
      </c>
      <c r="K113" s="11">
        <f>TRUNC(E113+G113+I113,0)</f>
        <v/>
      </c>
      <c r="L113" s="12">
        <f>TRUNC(F113+H113+J113,0)</f>
        <v/>
      </c>
    </row>
    <row r="114">
      <c r="A114" s="9" t="inlineStr">
        <is>
          <t>UTP CABLE CAT-6</t>
        </is>
      </c>
      <c r="B114" s="9" t="inlineStr">
        <is>
          <t>0.5mm*4P</t>
        </is>
      </c>
      <c r="C114" s="8" t="inlineStr">
        <is>
          <t>M</t>
        </is>
      </c>
      <c r="D114" s="28" t="n">
        <v>22</v>
      </c>
      <c r="E114" s="11" t="n">
        <v>500</v>
      </c>
      <c r="F114" s="11">
        <f>TRUNC(E114*D114,0)</f>
        <v/>
      </c>
      <c r="G114" s="11" t="n">
        <v>1100</v>
      </c>
      <c r="H114" s="11">
        <f>TRUNC(G114*D114,0)</f>
        <v/>
      </c>
      <c r="I114" s="11" t="n">
        <v>0</v>
      </c>
      <c r="J114" s="11">
        <f>TRUNC(I114*D114,0)</f>
        <v/>
      </c>
      <c r="K114" s="11">
        <f>TRUNC(E114+G114+I114,0)</f>
        <v/>
      </c>
      <c r="L114" s="12">
        <f>TRUNC(F114+H114+J114,0)</f>
        <v/>
      </c>
    </row>
    <row r="115">
      <c r="A115" s="9" t="inlineStr">
        <is>
          <t>MODUIAR JACK</t>
        </is>
      </c>
      <c r="B115" s="9" t="inlineStr">
        <is>
          <t>1PORT CAT-5</t>
        </is>
      </c>
      <c r="C115" s="8" t="inlineStr">
        <is>
          <t>EA</t>
        </is>
      </c>
      <c r="D115" s="28" t="n">
        <v>2</v>
      </c>
      <c r="E115" s="11" t="n">
        <v>22220</v>
      </c>
      <c r="F115" s="11">
        <f>TRUNC(E115*D115,0)</f>
        <v/>
      </c>
      <c r="G115" s="11" t="n">
        <v>96743</v>
      </c>
      <c r="H115" s="11">
        <f>TRUNC(G115*D115,0)</f>
        <v/>
      </c>
      <c r="I115" s="11" t="n">
        <v>0</v>
      </c>
      <c r="J115" s="11">
        <f>TRUNC(I115*D115,0)</f>
        <v/>
      </c>
      <c r="K115" s="11">
        <f>TRUNC(E115+G115+I115,0)</f>
        <v/>
      </c>
      <c r="L115" s="12">
        <f>TRUNC(F115+H115+J115,0)</f>
        <v/>
      </c>
    </row>
    <row r="116">
      <c r="A116" s="9" t="inlineStr">
        <is>
          <t>결선및시운전</t>
        </is>
      </c>
      <c r="B116" s="9" t="inlineStr"/>
      <c r="C116" s="8" t="inlineStr">
        <is>
          <t>식</t>
        </is>
      </c>
      <c r="D116" s="28" t="n">
        <v>1</v>
      </c>
      <c r="E116" s="11" t="n">
        <v>0</v>
      </c>
      <c r="F116" s="11">
        <f>TRUNC(E116*D116,0)</f>
        <v/>
      </c>
      <c r="G116" s="11" t="n">
        <v>24857</v>
      </c>
      <c r="H116" s="11">
        <f>TRUNC(G116*D116,0)</f>
        <v/>
      </c>
      <c r="I116" s="11" t="n">
        <v>0</v>
      </c>
      <c r="J116" s="11">
        <f>TRUNC(I116*D116,0)</f>
        <v/>
      </c>
      <c r="K116" s="11">
        <f>TRUNC(E116+G116+I116,0)</f>
        <v/>
      </c>
      <c r="L116" s="12">
        <f>TRUNC(F116+H116+J116,0)</f>
        <v/>
      </c>
    </row>
    <row r="117">
      <c r="A117" s="9" t="inlineStr">
        <is>
          <t>스피커</t>
        </is>
      </c>
      <c r="B117" s="9" t="inlineStr"/>
      <c r="C117" s="8" t="inlineStr">
        <is>
          <t>식</t>
        </is>
      </c>
      <c r="D117" s="28" t="n">
        <v>1</v>
      </c>
      <c r="E117" s="11" t="n">
        <v>22220</v>
      </c>
      <c r="F117" s="11">
        <f>TRUNC(E117*D117,0)</f>
        <v/>
      </c>
      <c r="G117" s="11" t="n">
        <v>96743</v>
      </c>
      <c r="H117" s="11">
        <f>TRUNC(G117*D117,0)</f>
        <v/>
      </c>
      <c r="I117" s="11" t="n">
        <v>0</v>
      </c>
      <c r="J117" s="11">
        <f>TRUNC(I117*D117,0)</f>
        <v/>
      </c>
      <c r="K117" s="11">
        <f>TRUNC(E117+G117+I117,0)</f>
        <v/>
      </c>
      <c r="L117" s="12">
        <f>TRUNC(F117+H117+J117,0)</f>
        <v/>
      </c>
    </row>
    <row r="118">
      <c r="A118" s="9" t="inlineStr">
        <is>
          <t>통신사 와이파이 중계기</t>
        </is>
      </c>
      <c r="B118" s="9" t="inlineStr"/>
      <c r="C118" s="8" t="inlineStr">
        <is>
          <t>식</t>
        </is>
      </c>
      <c r="D118" s="28" t="n">
        <v>1</v>
      </c>
      <c r="E118" s="11" t="n">
        <v>2723</v>
      </c>
      <c r="F118" s="11">
        <f>TRUNC(E118*D118,0)</f>
        <v/>
      </c>
      <c r="G118" s="11" t="n">
        <v>12613</v>
      </c>
      <c r="H118" s="11">
        <f>TRUNC(G118*D118,0)</f>
        <v/>
      </c>
      <c r="I118" s="11" t="n">
        <v>0</v>
      </c>
      <c r="J118" s="11">
        <f>TRUNC(I118*D118,0)</f>
        <v/>
      </c>
      <c r="K118" s="11">
        <f>TRUNC(E118+G118+I118,0)</f>
        <v/>
      </c>
      <c r="L118" s="12">
        <f>TRUNC(F118+H118+J118,0)</f>
        <v/>
      </c>
    </row>
    <row r="119">
      <c r="A119" s="9" t="inlineStr">
        <is>
          <t>배관부속품류</t>
        </is>
      </c>
      <c r="B119" s="9" t="inlineStr">
        <is>
          <t>전선관의15%</t>
        </is>
      </c>
      <c r="C119" s="8" t="inlineStr">
        <is>
          <t>식</t>
        </is>
      </c>
      <c r="D119" s="28" t="n">
        <v>1</v>
      </c>
      <c r="E119" s="11" t="n">
        <v>1004</v>
      </c>
      <c r="F119" s="11">
        <f>TRUNC(E119*D119,0)</f>
        <v/>
      </c>
      <c r="G119" s="11" t="n">
        <v>54664</v>
      </c>
      <c r="H119" s="11">
        <f>TRUNC(G119*D119,0)</f>
        <v/>
      </c>
      <c r="I119" s="11" t="n">
        <v>0</v>
      </c>
      <c r="J119" s="11">
        <f>TRUNC(I119*D119,0)</f>
        <v/>
      </c>
      <c r="K119" s="11">
        <f>TRUNC(E119+G119+I119,0)</f>
        <v/>
      </c>
      <c r="L119" s="12">
        <f>TRUNC(F119+H119+J119,0)</f>
        <v/>
      </c>
    </row>
    <row r="120">
      <c r="A120" s="9" t="inlineStr">
        <is>
          <t>기타 잡자재</t>
        </is>
      </c>
      <c r="B120" s="9" t="inlineStr"/>
      <c r="C120" s="8" t="inlineStr">
        <is>
          <t>식</t>
        </is>
      </c>
      <c r="D120" s="28" t="n">
        <v>1</v>
      </c>
      <c r="E120" s="11" t="n">
        <v>7467</v>
      </c>
      <c r="F120" s="11">
        <f>TRUNC(E120*D120,0)</f>
        <v/>
      </c>
      <c r="G120" s="11" t="n">
        <v>0</v>
      </c>
      <c r="H120" s="11">
        <f>TRUNC(G120*D120,0)</f>
        <v/>
      </c>
      <c r="I120" s="11" t="n">
        <v>0</v>
      </c>
      <c r="J120" s="11">
        <f>TRUNC(I120*D120,0)</f>
        <v/>
      </c>
      <c r="K120" s="11">
        <f>TRUNC(E120+G120+I120,0)</f>
        <v/>
      </c>
      <c r="L120" s="12">
        <f>TRUNC(F120+H120+J120,0)</f>
        <v/>
      </c>
    </row>
    <row r="121">
      <c r="A121" s="9" t="inlineStr">
        <is>
          <t>노무비</t>
        </is>
      </c>
      <c r="B121" s="9" t="inlineStr">
        <is>
          <t>통신내선전공</t>
        </is>
      </c>
      <c r="C121" s="8" t="inlineStr">
        <is>
          <t>인</t>
        </is>
      </c>
      <c r="D121" s="28" t="n">
        <v>0.1</v>
      </c>
      <c r="E121" s="11" t="n">
        <v>0</v>
      </c>
      <c r="F121" s="11">
        <f>TRUNC(E121*D121,0)</f>
        <v/>
      </c>
      <c r="G121" s="11" t="n">
        <v>31896</v>
      </c>
      <c r="H121" s="11">
        <f>TRUNC(G121*D121,0)</f>
        <v/>
      </c>
      <c r="I121" s="11" t="n">
        <v>281</v>
      </c>
      <c r="J121" s="11">
        <f>TRUNC(I121*D121,0)</f>
        <v/>
      </c>
      <c r="K121" s="11">
        <f>TRUNC(E121+G121+I121,0)</f>
        <v/>
      </c>
      <c r="L121" s="12">
        <f>TRUNC(F121+H121+J121,0)</f>
        <v/>
      </c>
    </row>
    <row r="122">
      <c r="A122" s="9" t="inlineStr">
        <is>
          <t>통신케이블공</t>
        </is>
      </c>
      <c r="B122" s="9" t="inlineStr"/>
      <c r="C122" s="8" t="inlineStr">
        <is>
          <t>인</t>
        </is>
      </c>
      <c r="D122" s="28" t="n">
        <v>0.17</v>
      </c>
      <c r="E122" s="11" t="n">
        <v>0</v>
      </c>
      <c r="F122" s="11">
        <f>TRUNC(E122*D122,0)</f>
        <v/>
      </c>
      <c r="G122" s="11" t="n">
        <v>490609</v>
      </c>
      <c r="H122" s="11">
        <f>TRUNC(G122*D122,0)</f>
        <v/>
      </c>
      <c r="I122" s="11" t="n">
        <v>0</v>
      </c>
      <c r="J122" s="11">
        <f>TRUNC(I122*D122,0)</f>
        <v/>
      </c>
      <c r="K122" s="11">
        <f>TRUNC(E122+G122+I122,0)</f>
        <v/>
      </c>
      <c r="L122" s="12">
        <f>TRUNC(F122+H122+J122,0)</f>
        <v/>
      </c>
    </row>
    <row r="123">
      <c r="A123" s="9" t="inlineStr">
        <is>
          <t>공구손료</t>
        </is>
      </c>
      <c r="B123" s="9" t="inlineStr">
        <is>
          <t>노무비의 3%</t>
        </is>
      </c>
      <c r="C123" s="8" t="inlineStr">
        <is>
          <t>식</t>
        </is>
      </c>
      <c r="D123" s="28" t="n">
        <v>1</v>
      </c>
      <c r="E123" s="11" t="n">
        <v>0</v>
      </c>
      <c r="F123" s="11">
        <f>TRUNC(E123*D123,0)</f>
        <v/>
      </c>
      <c r="G123" s="11" t="n">
        <v>0</v>
      </c>
      <c r="H123" s="11">
        <f>TRUNC(G123*D123,0)</f>
        <v/>
      </c>
      <c r="I123" s="11" t="n">
        <v>16115</v>
      </c>
      <c r="J123" s="11">
        <f>TRUNC(I123*D123,0)</f>
        <v/>
      </c>
      <c r="K123" s="11">
        <f>TRUNC(E123+G123+I123,0)</f>
        <v/>
      </c>
      <c r="L123" s="12">
        <f>TRUNC(F123+H123+J123,0)</f>
        <v/>
      </c>
    </row>
    <row r="124">
      <c r="A124" s="22" t="inlineStr">
        <is>
          <t>[ 소  계 ]</t>
        </is>
      </c>
      <c r="B124" s="23" t="n"/>
      <c r="C124" s="23" t="n"/>
      <c r="D124" s="23" t="n"/>
      <c r="E124" s="29" t="inlineStr"/>
      <c r="F124" s="24">
        <f>SUM(F113:F123)</f>
        <v/>
      </c>
      <c r="G124" s="29" t="inlineStr"/>
      <c r="H124" s="24">
        <f>SUM(H113:H123)</f>
        <v/>
      </c>
      <c r="I124" s="29" t="inlineStr"/>
      <c r="J124" s="24">
        <f>SUM(J113:J123)</f>
        <v/>
      </c>
      <c r="K124" s="29" t="inlineStr"/>
      <c r="L124" s="24">
        <f>SUM(L113:L123)</f>
        <v/>
      </c>
    </row>
  </sheetData>
  <mergeCells count="35">
    <mergeCell ref="A17:D17"/>
    <mergeCell ref="A25:L25"/>
    <mergeCell ref="A41:L41"/>
    <mergeCell ref="G2:H2"/>
    <mergeCell ref="I2:J2"/>
    <mergeCell ref="A84:L84"/>
    <mergeCell ref="B2:B3"/>
    <mergeCell ref="A18:L18"/>
    <mergeCell ref="D2:D3"/>
    <mergeCell ref="A10:D10"/>
    <mergeCell ref="A111:D111"/>
    <mergeCell ref="A95:L95"/>
    <mergeCell ref="A40:D40"/>
    <mergeCell ref="A58:D58"/>
    <mergeCell ref="A34:D34"/>
    <mergeCell ref="A83:D83"/>
    <mergeCell ref="A47:L47"/>
    <mergeCell ref="A5:L5"/>
    <mergeCell ref="A2:A3"/>
    <mergeCell ref="A24:D24"/>
    <mergeCell ref="C2:C3"/>
    <mergeCell ref="A35:L35"/>
    <mergeCell ref="A4:L4"/>
    <mergeCell ref="A94:D94"/>
    <mergeCell ref="A112:L112"/>
    <mergeCell ref="A68:L68"/>
    <mergeCell ref="E2:F2"/>
    <mergeCell ref="K2:L2"/>
    <mergeCell ref="A124:D124"/>
    <mergeCell ref="A67:L67"/>
    <mergeCell ref="A46:D46"/>
    <mergeCell ref="A59:L59"/>
    <mergeCell ref="A66:D66"/>
    <mergeCell ref="A11:L11"/>
    <mergeCell ref="A1:L1"/>
  </mergeCells>
  <printOptions horizontalCentered="1"/>
  <pageMargins left="0.35" right="0.35" top="0.5" bottom="0.5" header="0.2" footer="0.2"/>
  <pageSetup orientation="landscape" paperSize="9" fitToHeight="0" fitToWidth="1"/>
  <rowBreaks count="11" manualBreakCount="11">
    <brk id="10" min="0" max="16383" man="1"/>
    <brk id="17" min="0" max="16383" man="1"/>
    <brk id="24" min="0" max="16383" man="1"/>
    <brk id="34" min="0" max="16383" man="1"/>
    <brk id="40" min="0" max="16383" man="1"/>
    <brk id="46" min="0" max="16383" man="1"/>
    <brk id="58" min="0" max="16383" man="1"/>
    <brk id="67" min="0" max="16383" man="1"/>
    <brk id="83" min="0" max="16383" man="1"/>
    <brk id="94" min="0" max="16383" man="1"/>
    <brk id="111" min="0" max="16383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2026-07-29T04:34:14Z</dcterms:created>
  <dcterms:modified xmlns:dcterms="http://purl.org/dc/terms/" xmlns:xsi="http://www.w3.org/2001/XMLSchema-instance" xsi:type="dcterms:W3CDTF">2026-07-29T04:34:14Z</dcterms:modified>
</cp:coreProperties>
</file>