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총괄갑지" sheetId="1" state="visible" r:id="rId1"/>
    <sheet xmlns:r="http://schemas.openxmlformats.org/officeDocument/2006/relationships" name="원가계산서" sheetId="2" state="visible" r:id="rId2"/>
    <sheet xmlns:r="http://schemas.openxmlformats.org/officeDocument/2006/relationships" name="공종별집계표" sheetId="3" state="visible" r:id="rId3"/>
    <sheet xmlns:r="http://schemas.openxmlformats.org/officeDocument/2006/relationships" name="내역서-건축공사(3층 언어치료과)" sheetId="4" state="visible" r:id="rId4"/>
    <sheet xmlns:r="http://schemas.openxmlformats.org/officeDocument/2006/relationships" name="내역서-전기,통신,소방 설비공사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#"/>
  </numFmts>
  <fonts count="9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4"/>
    </font>
    <font>
      <name val="맑은 고딕"/>
      <sz val="11"/>
    </font>
    <font>
      <name val="맑은 고딕"/>
      <b val="1"/>
      <sz val="12"/>
    </font>
    <font>
      <name val="맑은 고딕"/>
      <b val="1"/>
      <sz val="13"/>
    </font>
    <font>
      <name val="맑은 고딕"/>
      <b val="1"/>
      <sz val="10"/>
    </font>
    <font>
      <name val="맑은 고딕"/>
      <b val="1"/>
      <sz val="11"/>
    </font>
    <font>
      <name val="맑은 고딕"/>
      <sz val="10"/>
    </font>
  </fonts>
  <fills count="6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DCE0E5"/>
      </patternFill>
    </fill>
    <fill>
      <patternFill patternType="solid">
        <fgColor rgb="00EDF0F3"/>
      </patternFill>
    </fill>
    <fill>
      <patternFill patternType="solid">
        <fgColor rgb="00F2F4F6"/>
      </patternFill>
    </fill>
  </fills>
  <borders count="2">
    <border>
      <left/>
      <right/>
      <top/>
      <bottom/>
      <diagonal/>
    </border>
    <border>
      <left style="thin">
        <color rgb="00B0B8C1"/>
      </left>
      <right style="thin">
        <color rgb="00B0B8C1"/>
      </right>
      <top style="thin">
        <color rgb="00B0B8C1"/>
      </top>
      <bottom style="thin">
        <color rgb="00B0B8C1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3" fontId="8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6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right" vertical="center"/>
    </xf>
    <xf numFmtId="3" fontId="0" fillId="3" borderId="1" pivotButton="0" quotePrefix="0" xfId="0"/>
    <xf numFmtId="3" fontId="6" fillId="3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center" vertical="center" wrapText="1"/>
    </xf>
    <xf numFmtId="3" fontId="6" fillId="5" borderId="1" applyAlignment="1" pivotButton="0" quotePrefix="0" xfId="0">
      <alignment horizontal="right" vertical="center"/>
    </xf>
    <xf numFmtId="0" fontId="7" fillId="3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164" fontId="8" fillId="0" borderId="1" applyAlignment="1" pivotButton="0" quotePrefix="0" xfId="0">
      <alignment horizontal="right" vertical="center"/>
    </xf>
    <xf numFmtId="0" fontId="0" fillId="5" borderId="1" pivotButton="0" quotePrefix="0" xfId="0"/>
    <xf numFmtId="0" fontId="8" fillId="5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3:F9"/>
  <sheetViews>
    <sheetView workbookViewId="0">
      <selection activeCell="A1" sqref="A1"/>
    </sheetView>
  </sheetViews>
  <sheetFormatPr baseColWidth="8" defaultRowHeight="15"/>
  <sheetData>
    <row r="3">
      <c r="A3" s="1" t="inlineStr">
        <is>
          <t>공사 내역서</t>
        </is>
      </c>
    </row>
    <row r="5">
      <c r="A5" s="2" t="inlineStr">
        <is>
          <t>- 공 사 예 산 서 -</t>
        </is>
      </c>
    </row>
    <row r="7">
      <c r="A7" s="3" t="inlineStr">
        <is>
          <t>2026-07</t>
        </is>
      </c>
    </row>
    <row r="9">
      <c r="A9" s="4" t="inlineStr">
        <is>
          <t>강산건축디자인</t>
        </is>
      </c>
    </row>
  </sheetData>
  <mergeCells count="4">
    <mergeCell ref="A3:F3"/>
    <mergeCell ref="A5:F5"/>
    <mergeCell ref="A7:F7"/>
    <mergeCell ref="A9:F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4" customWidth="1" min="3" max="3"/>
    <col width="14" customWidth="1" min="4" max="4"/>
    <col width="16" customWidth="1" min="5" max="5"/>
    <col width="28" customWidth="1" min="6" max="6"/>
  </cols>
  <sheetData>
    <row r="1">
      <c r="B1" s="2" t="inlineStr">
        <is>
          <t>공 사 원 가 계 산 서</t>
        </is>
      </c>
    </row>
    <row r="2">
      <c r="B2" s="5" t="inlineStr">
        <is>
          <t>공사명 : 공사 내역서</t>
        </is>
      </c>
    </row>
    <row r="3">
      <c r="B3" s="6" t="inlineStr">
        <is>
          <t>비        목</t>
        </is>
      </c>
      <c r="E3" s="6" t="inlineStr">
        <is>
          <t>금       액</t>
        </is>
      </c>
      <c r="F3" s="6" t="inlineStr">
        <is>
          <t>비        고</t>
        </is>
      </c>
    </row>
    <row r="4">
      <c r="A4" s="7" t="inlineStr">
        <is>
          <t>A</t>
        </is>
      </c>
      <c r="B4" s="8" t="inlineStr">
        <is>
          <t>직접재료비</t>
        </is>
      </c>
      <c r="E4" s="9">
        <f>TRUNC(공종별집계표!F5,0)</f>
        <v/>
      </c>
    </row>
    <row r="5">
      <c r="D5" s="8" t="inlineStr">
        <is>
          <t>간접재료비</t>
        </is>
      </c>
      <c r="E5" s="9" t="n">
        <v>0</v>
      </c>
    </row>
    <row r="6">
      <c r="B6" s="8" t="inlineStr">
        <is>
          <t>[ 재료비 계 ]</t>
        </is>
      </c>
      <c r="E6" s="9">
        <f>TRUNC(E4+E5,0)</f>
        <v/>
      </c>
    </row>
    <row r="7">
      <c r="A7" s="7" t="inlineStr">
        <is>
          <t>B</t>
        </is>
      </c>
      <c r="B7" s="8" t="inlineStr">
        <is>
          <t>직접노무비</t>
        </is>
      </c>
      <c r="E7" s="9">
        <f>TRUNC(공종별집계표!H5,0)</f>
        <v/>
      </c>
    </row>
    <row r="8">
      <c r="D8" s="8" t="inlineStr">
        <is>
          <t>간접노무비</t>
        </is>
      </c>
      <c r="E8" s="9">
        <f>TRUNC(E7*0.126,0)</f>
        <v/>
      </c>
      <c r="F8" s="8" t="inlineStr">
        <is>
          <t>직접노무비×12.6%</t>
        </is>
      </c>
    </row>
    <row r="9">
      <c r="B9" s="8" t="inlineStr">
        <is>
          <t>[ 노무비 계 ]</t>
        </is>
      </c>
      <c r="E9" s="9">
        <f>TRUNC(E7+E8,0)</f>
        <v/>
      </c>
    </row>
    <row r="10">
      <c r="A10" s="7" t="inlineStr">
        <is>
          <t>C</t>
        </is>
      </c>
      <c r="B10" s="8" t="inlineStr">
        <is>
          <t>기계경비</t>
        </is>
      </c>
      <c r="E10" s="9">
        <f>TRUNC(공종별집계표!J5,0)</f>
        <v/>
      </c>
    </row>
    <row r="11">
      <c r="D11" s="8" t="inlineStr">
        <is>
          <t>산재보험료</t>
        </is>
      </c>
      <c r="E11" s="9">
        <f>TRUNC(E9*0.0356,0)</f>
        <v/>
      </c>
      <c r="F11" s="8" t="inlineStr">
        <is>
          <t>노무비×3.56%</t>
        </is>
      </c>
    </row>
    <row r="12">
      <c r="D12" s="8" t="inlineStr">
        <is>
          <t>고용보험료</t>
        </is>
      </c>
      <c r="E12" s="9">
        <f>TRUNC(E9*0.0101,0)</f>
        <v/>
      </c>
      <c r="F12" s="8" t="inlineStr">
        <is>
          <t>노무비×1.01%</t>
        </is>
      </c>
    </row>
    <row r="13">
      <c r="D13" s="8" t="inlineStr">
        <is>
          <t>산업안전보건관리비</t>
        </is>
      </c>
      <c r="E13" s="9">
        <f>TRUNC((E6+E7)*0.0293,0)</f>
        <v/>
      </c>
      <c r="F13" s="8" t="inlineStr">
        <is>
          <t>(재료비+직노)×2.93%</t>
        </is>
      </c>
    </row>
    <row r="14">
      <c r="D14" s="8" t="inlineStr">
        <is>
          <t>환경보전비</t>
        </is>
      </c>
      <c r="E14" s="9">
        <f>TRUNC((E6+E7+E10)*0.003,0)</f>
        <v/>
      </c>
      <c r="F14" s="8" t="inlineStr">
        <is>
          <t>(재료비+직노+기계경비)×0.3%</t>
        </is>
      </c>
    </row>
    <row r="15">
      <c r="D15" s="8" t="inlineStr">
        <is>
          <t>기타경비</t>
        </is>
      </c>
      <c r="E15" s="9">
        <f>TRUNC((E6+E9)*0.052,0)</f>
        <v/>
      </c>
      <c r="F15" s="8" t="inlineStr">
        <is>
          <t>(재료비+노무비)×5.2%</t>
        </is>
      </c>
    </row>
    <row r="16">
      <c r="B16" s="8" t="inlineStr">
        <is>
          <t>[ 경비 계 ]</t>
        </is>
      </c>
      <c r="E16" s="9">
        <f>TRUNC(E10+E11+E12+E13+E14+E15,0)</f>
        <v/>
      </c>
    </row>
    <row r="17">
      <c r="B17" s="8" t="inlineStr">
        <is>
          <t>계</t>
        </is>
      </c>
      <c r="E17" s="9">
        <f>TRUNC(E6+E9+E16,0)</f>
        <v/>
      </c>
    </row>
    <row r="18">
      <c r="A18" s="7" t="inlineStr">
        <is>
          <t>D</t>
        </is>
      </c>
      <c r="B18" s="8" t="inlineStr">
        <is>
          <t>일반관리비</t>
        </is>
      </c>
      <c r="E18" s="9">
        <f>TRUNC(E17*0.06,0)</f>
        <v/>
      </c>
      <c r="F18" s="8" t="inlineStr">
        <is>
          <t>계×6%</t>
        </is>
      </c>
    </row>
    <row r="19">
      <c r="B19" s="8" t="inlineStr">
        <is>
          <t>이윤</t>
        </is>
      </c>
      <c r="E19" s="9">
        <f>TRUNC((E9+E16+E18)*0.15,0)</f>
        <v/>
      </c>
      <c r="F19" s="8" t="inlineStr">
        <is>
          <t>(노무비+경비+일반관리비)×15%</t>
        </is>
      </c>
    </row>
    <row r="20">
      <c r="B20" s="8" t="inlineStr">
        <is>
          <t>공급가액</t>
        </is>
      </c>
      <c r="E20" s="9">
        <f>E17+E18+E19</f>
        <v/>
      </c>
    </row>
    <row r="21">
      <c r="B21" s="8" t="inlineStr">
        <is>
          <t>부가가치세</t>
        </is>
      </c>
      <c r="E21" s="9">
        <f>TRUNC(E20*0.1,-1)</f>
        <v/>
      </c>
      <c r="F21" s="8" t="inlineStr">
        <is>
          <t>공급가액×10%</t>
        </is>
      </c>
    </row>
    <row r="22">
      <c r="B22" s="8" t="inlineStr">
        <is>
          <t>도급액</t>
        </is>
      </c>
      <c r="E22" s="9">
        <f>E20+E21</f>
        <v/>
      </c>
    </row>
    <row r="23">
      <c r="B23" s="8" t="inlineStr">
        <is>
          <t>총공사비</t>
        </is>
      </c>
      <c r="E23" s="10">
        <f>ROUNDDOWN(E22,-3)</f>
        <v/>
      </c>
      <c r="F23" s="8" t="inlineStr">
        <is>
          <t>천원 미만 절사</t>
        </is>
      </c>
    </row>
  </sheetData>
  <mergeCells count="2">
    <mergeCell ref="B2:F2"/>
    <mergeCell ref="B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6" customWidth="1" min="3" max="3"/>
    <col width="7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1" customWidth="1" min="11" max="11"/>
    <col width="13" customWidth="1" min="12" max="12"/>
  </cols>
  <sheetData>
    <row r="1">
      <c r="A1" s="11" t="inlineStr">
        <is>
          <t>공 종 별 집 계 표</t>
        </is>
      </c>
    </row>
    <row r="2">
      <c r="A2" s="5" t="inlineStr">
        <is>
          <t>공사 내역서</t>
        </is>
      </c>
    </row>
    <row r="3">
      <c r="A3" s="6" t="inlineStr">
        <is>
          <t>품 명</t>
        </is>
      </c>
      <c r="B3" s="6" t="inlineStr">
        <is>
          <t>규 격</t>
        </is>
      </c>
      <c r="C3" s="6" t="inlineStr">
        <is>
          <t>단위</t>
        </is>
      </c>
      <c r="D3" s="6" t="inlineStr">
        <is>
          <t>수량</t>
        </is>
      </c>
      <c r="E3" s="6" t="inlineStr">
        <is>
          <t>재 료 비</t>
        </is>
      </c>
      <c r="F3" s="12" t="n"/>
      <c r="G3" s="6" t="inlineStr">
        <is>
          <t>노 무 비</t>
        </is>
      </c>
      <c r="H3" s="12" t="n"/>
      <c r="I3" s="6" t="inlineStr">
        <is>
          <t>경 비</t>
        </is>
      </c>
      <c r="J3" s="12" t="n"/>
      <c r="K3" s="6" t="inlineStr">
        <is>
          <t>합 계</t>
        </is>
      </c>
      <c r="L3" s="12" t="n"/>
    </row>
    <row r="4">
      <c r="E4" s="6" t="inlineStr">
        <is>
          <t>단가</t>
        </is>
      </c>
      <c r="F4" s="6" t="inlineStr">
        <is>
          <t>금액</t>
        </is>
      </c>
      <c r="G4" s="6" t="inlineStr">
        <is>
          <t>단가</t>
        </is>
      </c>
      <c r="H4" s="6" t="inlineStr">
        <is>
          <t>금액</t>
        </is>
      </c>
      <c r="I4" s="6" t="inlineStr">
        <is>
          <t>단가</t>
        </is>
      </c>
      <c r="J4" s="6" t="inlineStr">
        <is>
          <t>금액</t>
        </is>
      </c>
      <c r="K4" s="6" t="inlineStr">
        <is>
          <t>단가</t>
        </is>
      </c>
      <c r="L4" s="6" t="inlineStr">
        <is>
          <t>금액</t>
        </is>
      </c>
    </row>
    <row r="5">
      <c r="A5" s="13" t="inlineStr">
        <is>
          <t>01. 공사 내역서</t>
        </is>
      </c>
      <c r="C5" s="7" t="inlineStr">
        <is>
          <t>식</t>
        </is>
      </c>
      <c r="D5" s="14" t="n">
        <v>1</v>
      </c>
      <c r="E5" s="10">
        <f>F6+F15</f>
        <v/>
      </c>
      <c r="F5" s="10">
        <f>E5*D5</f>
        <v/>
      </c>
      <c r="G5" s="10">
        <f>H6+H15</f>
        <v/>
      </c>
      <c r="H5" s="10">
        <f>G5*D5</f>
        <v/>
      </c>
      <c r="I5" s="10">
        <f>J6+J15</f>
        <v/>
      </c>
      <c r="J5" s="10">
        <f>I5*D5</f>
        <v/>
      </c>
      <c r="K5" s="10">
        <f>E5+G5+I5</f>
        <v/>
      </c>
      <c r="L5" s="10">
        <f>F5+H5+J5</f>
        <v/>
      </c>
    </row>
    <row r="6">
      <c r="A6" s="15" t="inlineStr">
        <is>
          <t>0101 ◆ 건축공사(3층 언어치료과)</t>
        </is>
      </c>
      <c r="B6" s="16" t="n"/>
      <c r="C6" s="17" t="inlineStr">
        <is>
          <t>식</t>
        </is>
      </c>
      <c r="D6" s="18" t="n">
        <v>1</v>
      </c>
      <c r="E6" s="19">
        <f>SUM(F7:F14)</f>
        <v/>
      </c>
      <c r="F6" s="20">
        <f>E6*D6</f>
        <v/>
      </c>
      <c r="G6" s="19">
        <f>SUM(H7:H14)</f>
        <v/>
      </c>
      <c r="H6" s="20">
        <f>G6*D6</f>
        <v/>
      </c>
      <c r="I6" s="19">
        <f>SUM(J7:J14)</f>
        <v/>
      </c>
      <c r="J6" s="20">
        <f>I6*D6</f>
        <v/>
      </c>
      <c r="K6" s="20">
        <f>E6+G6+I6</f>
        <v/>
      </c>
      <c r="L6" s="20">
        <f>F6+H6+J6</f>
        <v/>
      </c>
    </row>
    <row r="7">
      <c r="A7" s="8" t="inlineStr">
        <is>
          <t>가 설 공 사</t>
        </is>
      </c>
      <c r="C7" s="7" t="inlineStr">
        <is>
          <t>식</t>
        </is>
      </c>
      <c r="D7" s="14" t="n">
        <v>1</v>
      </c>
      <c r="E7" s="9">
        <f>'내역서-건축공사(3층 언어치료과)'!F10</f>
        <v/>
      </c>
      <c r="F7" s="9">
        <f>E7*D7</f>
        <v/>
      </c>
      <c r="G7" s="9">
        <f>'내역서-건축공사(3층 언어치료과)'!H10</f>
        <v/>
      </c>
      <c r="H7" s="9">
        <f>G7*D7</f>
        <v/>
      </c>
      <c r="I7" s="9">
        <f>'내역서-건축공사(3층 언어치료과)'!J10</f>
        <v/>
      </c>
      <c r="J7" s="9">
        <f>I7*D7</f>
        <v/>
      </c>
      <c r="K7" s="9">
        <f>E7+G7+I7</f>
        <v/>
      </c>
      <c r="L7" s="9">
        <f>F7+H7+J7</f>
        <v/>
      </c>
    </row>
    <row r="8">
      <c r="A8" s="8" t="inlineStr">
        <is>
          <t>목 공 사</t>
        </is>
      </c>
      <c r="C8" s="7" t="inlineStr">
        <is>
          <t>식</t>
        </is>
      </c>
      <c r="D8" s="14" t="n">
        <v>1</v>
      </c>
      <c r="E8" s="9">
        <f>'내역서-건축공사(3층 언어치료과)'!F14</f>
        <v/>
      </c>
      <c r="F8" s="9">
        <f>E8*D8</f>
        <v/>
      </c>
      <c r="G8" s="9">
        <f>'내역서-건축공사(3층 언어치료과)'!H14</f>
        <v/>
      </c>
      <c r="H8" s="9">
        <f>G8*D8</f>
        <v/>
      </c>
      <c r="I8" s="9">
        <f>'내역서-건축공사(3층 언어치료과)'!J14</f>
        <v/>
      </c>
      <c r="J8" s="9">
        <f>I8*D8</f>
        <v/>
      </c>
      <c r="K8" s="9">
        <f>E8+G8+I8</f>
        <v/>
      </c>
      <c r="L8" s="9">
        <f>F8+H8+J8</f>
        <v/>
      </c>
    </row>
    <row r="9">
      <c r="A9" s="8" t="inlineStr">
        <is>
          <t>금 속 공 사</t>
        </is>
      </c>
      <c r="C9" s="7" t="inlineStr">
        <is>
          <t>식</t>
        </is>
      </c>
      <c r="D9" s="14" t="n">
        <v>1</v>
      </c>
      <c r="E9" s="9">
        <f>'내역서-건축공사(3층 언어치료과)'!F22</f>
        <v/>
      </c>
      <c r="F9" s="9">
        <f>E9*D9</f>
        <v/>
      </c>
      <c r="G9" s="9">
        <f>'내역서-건축공사(3층 언어치료과)'!H22</f>
        <v/>
      </c>
      <c r="H9" s="9">
        <f>G9*D9</f>
        <v/>
      </c>
      <c r="I9" s="9">
        <f>'내역서-건축공사(3층 언어치료과)'!J22</f>
        <v/>
      </c>
      <c r="J9" s="9">
        <f>I9*D9</f>
        <v/>
      </c>
      <c r="K9" s="9">
        <f>E9+G9+I9</f>
        <v/>
      </c>
      <c r="L9" s="9">
        <f>F9+H9+J9</f>
        <v/>
      </c>
    </row>
    <row r="10">
      <c r="A10" s="8" t="inlineStr">
        <is>
          <t>창호 및 유리공사</t>
        </is>
      </c>
      <c r="C10" s="7" t="inlineStr">
        <is>
          <t>식</t>
        </is>
      </c>
      <c r="D10" s="14" t="n">
        <v>1</v>
      </c>
      <c r="E10" s="9">
        <f>'내역서-건축공사(3층 언어치료과)'!F30</f>
        <v/>
      </c>
      <c r="F10" s="9">
        <f>E10*D10</f>
        <v/>
      </c>
      <c r="G10" s="9">
        <f>'내역서-건축공사(3층 언어치료과)'!H30</f>
        <v/>
      </c>
      <c r="H10" s="9">
        <f>G10*D10</f>
        <v/>
      </c>
      <c r="I10" s="9">
        <f>'내역서-건축공사(3층 언어치료과)'!J30</f>
        <v/>
      </c>
      <c r="J10" s="9">
        <f>I10*D10</f>
        <v/>
      </c>
      <c r="K10" s="9">
        <f>E10+G10+I10</f>
        <v/>
      </c>
      <c r="L10" s="9">
        <f>F10+H10+J10</f>
        <v/>
      </c>
    </row>
    <row r="11">
      <c r="A11" s="8" t="inlineStr">
        <is>
          <t>수 장 공 사</t>
        </is>
      </c>
      <c r="C11" s="7" t="inlineStr">
        <is>
          <t>식</t>
        </is>
      </c>
      <c r="D11" s="14" t="n">
        <v>1</v>
      </c>
      <c r="E11" s="9">
        <f>'내역서-건축공사(3층 언어치료과)'!F37</f>
        <v/>
      </c>
      <c r="F11" s="9">
        <f>E11*D11</f>
        <v/>
      </c>
      <c r="G11" s="9">
        <f>'내역서-건축공사(3층 언어치료과)'!H37</f>
        <v/>
      </c>
      <c r="H11" s="9">
        <f>G11*D11</f>
        <v/>
      </c>
      <c r="I11" s="9">
        <f>'내역서-건축공사(3층 언어치료과)'!J37</f>
        <v/>
      </c>
      <c r="J11" s="9">
        <f>I11*D11</f>
        <v/>
      </c>
      <c r="K11" s="9">
        <f>E11+G11+I11</f>
        <v/>
      </c>
      <c r="L11" s="9">
        <f>F11+H11+J11</f>
        <v/>
      </c>
    </row>
    <row r="12">
      <c r="A12" s="8" t="inlineStr">
        <is>
          <t>도 장 공 사</t>
        </is>
      </c>
      <c r="C12" s="7" t="inlineStr">
        <is>
          <t>식</t>
        </is>
      </c>
      <c r="D12" s="14" t="n">
        <v>1</v>
      </c>
      <c r="E12" s="9">
        <f>'내역서-건축공사(3층 언어치료과)'!F42</f>
        <v/>
      </c>
      <c r="F12" s="9">
        <f>E12*D12</f>
        <v/>
      </c>
      <c r="G12" s="9">
        <f>'내역서-건축공사(3층 언어치료과)'!H42</f>
        <v/>
      </c>
      <c r="H12" s="9">
        <f>G12*D12</f>
        <v/>
      </c>
      <c r="I12" s="9">
        <f>'내역서-건축공사(3층 언어치료과)'!J42</f>
        <v/>
      </c>
      <c r="J12" s="9">
        <f>I12*D12</f>
        <v/>
      </c>
      <c r="K12" s="9">
        <f>E12+G12+I12</f>
        <v/>
      </c>
      <c r="L12" s="9">
        <f>F12+H12+J12</f>
        <v/>
      </c>
    </row>
    <row r="13">
      <c r="A13" s="8" t="inlineStr">
        <is>
          <t>철 거 공 사</t>
        </is>
      </c>
      <c r="C13" s="7" t="inlineStr">
        <is>
          <t>식</t>
        </is>
      </c>
      <c r="D13" s="14" t="n">
        <v>1</v>
      </c>
      <c r="E13" s="9">
        <f>'내역서-건축공사(3층 언어치료과)'!F51</f>
        <v/>
      </c>
      <c r="F13" s="9">
        <f>E13*D13</f>
        <v/>
      </c>
      <c r="G13" s="9">
        <f>'내역서-건축공사(3층 언어치료과)'!H51</f>
        <v/>
      </c>
      <c r="H13" s="9">
        <f>G13*D13</f>
        <v/>
      </c>
      <c r="I13" s="9">
        <f>'내역서-건축공사(3층 언어치료과)'!J51</f>
        <v/>
      </c>
      <c r="J13" s="9">
        <f>I13*D13</f>
        <v/>
      </c>
      <c r="K13" s="9">
        <f>E13+G13+I13</f>
        <v/>
      </c>
      <c r="L13" s="9">
        <f>F13+H13+J13</f>
        <v/>
      </c>
    </row>
    <row r="14">
      <c r="A14" s="8" t="inlineStr">
        <is>
          <t>건설폐기물처리비</t>
        </is>
      </c>
      <c r="C14" s="7" t="inlineStr">
        <is>
          <t>식</t>
        </is>
      </c>
      <c r="D14" s="14" t="n">
        <v>1</v>
      </c>
      <c r="E14" s="9">
        <f>'내역서-건축공사(3층 언어치료과)'!F56</f>
        <v/>
      </c>
      <c r="F14" s="9">
        <f>E14*D14</f>
        <v/>
      </c>
      <c r="G14" s="9">
        <f>'내역서-건축공사(3층 언어치료과)'!H56</f>
        <v/>
      </c>
      <c r="H14" s="9">
        <f>G14*D14</f>
        <v/>
      </c>
      <c r="I14" s="9">
        <f>'내역서-건축공사(3층 언어치료과)'!J56</f>
        <v/>
      </c>
      <c r="J14" s="9">
        <f>I14*D14</f>
        <v/>
      </c>
      <c r="K14" s="9">
        <f>E14+G14+I14</f>
        <v/>
      </c>
      <c r="L14" s="9">
        <f>F14+H14+J14</f>
        <v/>
      </c>
    </row>
    <row r="15">
      <c r="A15" s="15" t="inlineStr">
        <is>
          <t>0102 ◆ 전기,통신,소방 설비공사</t>
        </is>
      </c>
      <c r="B15" s="16" t="n"/>
      <c r="C15" s="17" t="inlineStr">
        <is>
          <t>식</t>
        </is>
      </c>
      <c r="D15" s="18" t="n">
        <v>1</v>
      </c>
      <c r="E15" s="19">
        <f>SUM(F16:F19)</f>
        <v/>
      </c>
      <c r="F15" s="20">
        <f>E15*D15</f>
        <v/>
      </c>
      <c r="G15" s="19">
        <f>SUM(H16:H19)</f>
        <v/>
      </c>
      <c r="H15" s="20">
        <f>G15*D15</f>
        <v/>
      </c>
      <c r="I15" s="19">
        <f>SUM(J16:J19)</f>
        <v/>
      </c>
      <c r="J15" s="20">
        <f>I15*D15</f>
        <v/>
      </c>
      <c r="K15" s="20">
        <f>E15+G15+I15</f>
        <v/>
      </c>
      <c r="L15" s="20">
        <f>F15+H15+J15</f>
        <v/>
      </c>
    </row>
    <row r="16">
      <c r="A16" s="8" t="inlineStr">
        <is>
          <t>조명 설비 공사</t>
        </is>
      </c>
      <c r="C16" s="7" t="inlineStr">
        <is>
          <t>식</t>
        </is>
      </c>
      <c r="D16" s="14" t="n">
        <v>1</v>
      </c>
      <c r="E16" s="9">
        <f>'내역서-전기,통신,소방 설비공사'!F22</f>
        <v/>
      </c>
      <c r="F16" s="9">
        <f>E16*D16</f>
        <v/>
      </c>
      <c r="G16" s="9">
        <f>'내역서-전기,통신,소방 설비공사'!H22</f>
        <v/>
      </c>
      <c r="H16" s="9">
        <f>G16*D16</f>
        <v/>
      </c>
      <c r="I16" s="9">
        <f>'내역서-전기,통신,소방 설비공사'!J22</f>
        <v/>
      </c>
      <c r="J16" s="9">
        <f>I16*D16</f>
        <v/>
      </c>
      <c r="K16" s="9">
        <f>E16+G16+I16</f>
        <v/>
      </c>
      <c r="L16" s="9">
        <f>F16+H16+J16</f>
        <v/>
      </c>
    </row>
    <row r="17">
      <c r="A17" s="8" t="inlineStr">
        <is>
          <t>전열 설비 공사</t>
        </is>
      </c>
      <c r="C17" s="7" t="inlineStr">
        <is>
          <t>식</t>
        </is>
      </c>
      <c r="D17" s="14" t="n">
        <v>1</v>
      </c>
      <c r="E17" s="9">
        <f>'내역서-전기,통신,소방 설비공사'!F37</f>
        <v/>
      </c>
      <c r="F17" s="9">
        <f>E17*D17</f>
        <v/>
      </c>
      <c r="G17" s="9">
        <f>'내역서-전기,통신,소방 설비공사'!H37</f>
        <v/>
      </c>
      <c r="H17" s="9">
        <f>G17*D17</f>
        <v/>
      </c>
      <c r="I17" s="9">
        <f>'내역서-전기,통신,소방 설비공사'!J37</f>
        <v/>
      </c>
      <c r="J17" s="9">
        <f>I17*D17</f>
        <v/>
      </c>
      <c r="K17" s="9">
        <f>E17+G17+I17</f>
        <v/>
      </c>
      <c r="L17" s="9">
        <f>F17+H17+J17</f>
        <v/>
      </c>
    </row>
    <row r="18">
      <c r="A18" s="8" t="inlineStr">
        <is>
          <t>소방 설비공사</t>
        </is>
      </c>
      <c r="C18" s="7" t="inlineStr">
        <is>
          <t>식</t>
        </is>
      </c>
      <c r="D18" s="14" t="n">
        <v>1</v>
      </c>
      <c r="E18" s="9">
        <f>'내역서-전기,통신,소방 설비공사'!F55</f>
        <v/>
      </c>
      <c r="F18" s="9">
        <f>E18*D18</f>
        <v/>
      </c>
      <c r="G18" s="9">
        <f>'내역서-전기,통신,소방 설비공사'!H55</f>
        <v/>
      </c>
      <c r="H18" s="9">
        <f>G18*D18</f>
        <v/>
      </c>
      <c r="I18" s="9">
        <f>'내역서-전기,통신,소방 설비공사'!J55</f>
        <v/>
      </c>
      <c r="J18" s="9">
        <f>I18*D18</f>
        <v/>
      </c>
      <c r="K18" s="9">
        <f>E18+G18+I18</f>
        <v/>
      </c>
      <c r="L18" s="9">
        <f>F18+H18+J18</f>
        <v/>
      </c>
    </row>
    <row r="19">
      <c r="A19" s="8" t="inlineStr">
        <is>
          <t>통신 설비 공사</t>
        </is>
      </c>
      <c r="C19" s="7" t="inlineStr">
        <is>
          <t>식</t>
        </is>
      </c>
      <c r="D19" s="14" t="n">
        <v>1</v>
      </c>
      <c r="E19" s="9">
        <f>'내역서-전기,통신,소방 설비공사'!F70</f>
        <v/>
      </c>
      <c r="F19" s="9">
        <f>E19*D19</f>
        <v/>
      </c>
      <c r="G19" s="9">
        <f>'내역서-전기,통신,소방 설비공사'!H70</f>
        <v/>
      </c>
      <c r="H19" s="9">
        <f>G19*D19</f>
        <v/>
      </c>
      <c r="I19" s="9">
        <f>'내역서-전기,통신,소방 설비공사'!J70</f>
        <v/>
      </c>
      <c r="J19" s="9">
        <f>I19*D19</f>
        <v/>
      </c>
      <c r="K19" s="9">
        <f>E19+G19+I19</f>
        <v/>
      </c>
      <c r="L19" s="9">
        <f>F19+H19+J19</f>
        <v/>
      </c>
    </row>
    <row r="21">
      <c r="A21" s="21" t="inlineStr">
        <is>
          <t>[ 합           계 ]</t>
        </is>
      </c>
      <c r="F21" s="22">
        <f>F5</f>
        <v/>
      </c>
      <c r="H21" s="22">
        <f>H5</f>
        <v/>
      </c>
      <c r="J21" s="22">
        <f>J5</f>
        <v/>
      </c>
      <c r="L21" s="22">
        <f>L5</f>
        <v/>
      </c>
    </row>
  </sheetData>
  <mergeCells count="10">
    <mergeCell ref="A2:L2"/>
    <mergeCell ref="C3:C4"/>
    <mergeCell ref="B3:B4"/>
    <mergeCell ref="A3:A4"/>
    <mergeCell ref="A1:L1"/>
    <mergeCell ref="D3:D4"/>
    <mergeCell ref="G3:H3"/>
    <mergeCell ref="E3:F3"/>
    <mergeCell ref="K3:L3"/>
    <mergeCell ref="I3:J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6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6" customWidth="1" min="3" max="3"/>
    <col width="7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1" customWidth="1" min="11" max="11"/>
    <col width="13" customWidth="1" min="12" max="12"/>
  </cols>
  <sheetData>
    <row r="1" ht="26" customHeight="1">
      <c r="A1" s="11" t="inlineStr">
        <is>
          <t>공사 내역서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2" t="n"/>
      <c r="G2" s="6" t="inlineStr">
        <is>
          <t>노 무 비</t>
        </is>
      </c>
      <c r="H2" s="12" t="n"/>
      <c r="I2" s="6" t="inlineStr">
        <is>
          <t>경 비</t>
        </is>
      </c>
      <c r="J2" s="12" t="n"/>
      <c r="K2" s="6" t="inlineStr">
        <is>
          <t>합 계</t>
        </is>
      </c>
      <c r="L2" s="12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3" t="inlineStr">
        <is>
          <t>◆ 건축공사(3층 언어치료과)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</row>
    <row r="5">
      <c r="A5" s="24" t="inlineStr">
        <is>
          <t>가 설 공 사</t>
        </is>
      </c>
      <c r="B5" s="25" t="n"/>
      <c r="C5" s="25" t="n"/>
      <c r="D5" s="25" t="n"/>
      <c r="E5" s="25" t="n"/>
      <c r="F5" s="25" t="n"/>
      <c r="G5" s="25" t="n"/>
      <c r="H5" s="25" t="n"/>
      <c r="I5" s="25" t="n"/>
      <c r="J5" s="25" t="n"/>
      <c r="K5" s="25" t="n"/>
      <c r="L5" s="25" t="n"/>
    </row>
    <row r="6">
      <c r="A6" s="8" t="inlineStr">
        <is>
          <t>강관 조립말비계(이동식)</t>
        </is>
      </c>
      <c r="B6" s="8" t="inlineStr">
        <is>
          <t>1단(2m), 3개월</t>
        </is>
      </c>
      <c r="C6" s="7" t="inlineStr">
        <is>
          <t>대</t>
        </is>
      </c>
      <c r="D6" s="26" t="n">
        <v>1</v>
      </c>
      <c r="E6" s="9" t="n">
        <v>38219</v>
      </c>
      <c r="F6" s="9">
        <f>TRUNC(E6*D6,0)</f>
        <v/>
      </c>
      <c r="G6" s="9" t="n">
        <v>93570</v>
      </c>
      <c r="H6" s="9">
        <f>TRUNC(G6*D6,0)</f>
        <v/>
      </c>
      <c r="I6" s="9" t="n">
        <v>0</v>
      </c>
      <c r="J6" s="9">
        <f>TRUNC(I6*D6,0)</f>
        <v/>
      </c>
      <c r="K6" s="9">
        <f>TRUNC(E6+G6+I6,0)</f>
        <v/>
      </c>
      <c r="L6" s="10">
        <f>TRUNC(F6+H6+J6,0)</f>
        <v/>
      </c>
    </row>
    <row r="7">
      <c r="A7" s="8" t="inlineStr">
        <is>
          <t>건축물 보양 - 석재면, 테라조면</t>
        </is>
      </c>
      <c r="B7" s="8" t="inlineStr">
        <is>
          <t>하드롱지</t>
        </is>
      </c>
      <c r="C7" s="7" t="inlineStr">
        <is>
          <t>M2</t>
        </is>
      </c>
      <c r="D7" s="26" t="n">
        <v>60</v>
      </c>
      <c r="E7" s="9" t="n">
        <v>100000</v>
      </c>
      <c r="F7" s="9">
        <f>TRUNC(E7*D7,0)</f>
        <v/>
      </c>
      <c r="G7" s="9" t="n">
        <v>70000</v>
      </c>
      <c r="H7" s="9">
        <f>TRUNC(G7*D7,0)</f>
        <v/>
      </c>
      <c r="I7" s="9" t="n">
        <v>0</v>
      </c>
      <c r="J7" s="9">
        <f>TRUNC(I7*D7,0)</f>
        <v/>
      </c>
      <c r="K7" s="9">
        <f>TRUNC(E7+G7+I7,0)</f>
        <v/>
      </c>
      <c r="L7" s="10">
        <f>TRUNC(F7+H7+J7,0)</f>
        <v/>
      </c>
    </row>
    <row r="8">
      <c r="A8" s="8" t="inlineStr">
        <is>
          <t>건축물현장정리</t>
        </is>
      </c>
      <c r="B8" s="8" t="inlineStr">
        <is>
          <t>철근콘크리트조</t>
        </is>
      </c>
      <c r="C8" s="7" t="inlineStr">
        <is>
          <t>M2</t>
        </is>
      </c>
      <c r="D8" s="26" t="n">
        <v>60</v>
      </c>
      <c r="E8" s="9" t="n">
        <v>146</v>
      </c>
      <c r="F8" s="9">
        <f>TRUNC(E8*D8,0)</f>
        <v/>
      </c>
      <c r="G8" s="9" t="n">
        <v>14424</v>
      </c>
      <c r="H8" s="9">
        <f>TRUNC(G8*D8,0)</f>
        <v/>
      </c>
      <c r="I8" s="9" t="n">
        <v>0</v>
      </c>
      <c r="J8" s="9">
        <f>TRUNC(I8*D8,0)</f>
        <v/>
      </c>
      <c r="K8" s="9">
        <f>TRUNC(E8+G8+I8,0)</f>
        <v/>
      </c>
      <c r="L8" s="10">
        <f>TRUNC(F8+H8+J8,0)</f>
        <v/>
      </c>
    </row>
    <row r="9">
      <c r="A9" s="8" t="inlineStr">
        <is>
          <t>기존비품 이설</t>
        </is>
      </c>
      <c r="B9" s="8" t="inlineStr">
        <is>
          <t>재설치포함</t>
        </is>
      </c>
      <c r="C9" s="7" t="inlineStr">
        <is>
          <t>M2</t>
        </is>
      </c>
      <c r="D9" s="26" t="n">
        <v>60</v>
      </c>
      <c r="E9" s="9" t="n">
        <v>7466</v>
      </c>
      <c r="F9" s="9">
        <f>TRUNC(E9*D9,0)</f>
        <v/>
      </c>
      <c r="G9" s="9" t="n">
        <v>32505</v>
      </c>
      <c r="H9" s="9">
        <f>TRUNC(G9*D9,0)</f>
        <v/>
      </c>
      <c r="I9" s="9" t="n">
        <v>0</v>
      </c>
      <c r="J9" s="9">
        <f>TRUNC(I9*D9,0)</f>
        <v/>
      </c>
      <c r="K9" s="9">
        <f>TRUNC(E9+G9+I9,0)</f>
        <v/>
      </c>
      <c r="L9" s="10">
        <f>TRUNC(F9+H9+J9,0)</f>
        <v/>
      </c>
    </row>
    <row r="10">
      <c r="A10" s="21" t="inlineStr">
        <is>
          <t>[ 소  계 ]</t>
        </is>
      </c>
      <c r="B10" s="27" t="n"/>
      <c r="C10" s="27" t="n"/>
      <c r="D10" s="27" t="n"/>
      <c r="E10" s="28" t="inlineStr"/>
      <c r="F10" s="22">
        <f>SUM(F6:F9)</f>
        <v/>
      </c>
      <c r="G10" s="28" t="inlineStr"/>
      <c r="H10" s="22">
        <f>SUM(H6:H9)</f>
        <v/>
      </c>
      <c r="I10" s="28" t="inlineStr"/>
      <c r="J10" s="22">
        <f>SUM(J6:J9)</f>
        <v/>
      </c>
      <c r="K10" s="28" t="inlineStr"/>
      <c r="L10" s="22">
        <f>SUM(L6:L9)</f>
        <v/>
      </c>
    </row>
    <row r="11">
      <c r="A11" s="24" t="inlineStr">
        <is>
          <t>목 공 사</t>
        </is>
      </c>
      <c r="B11" s="25" t="n"/>
      <c r="C11" s="25" t="n"/>
      <c r="D11" s="25" t="n"/>
      <c r="E11" s="25" t="n"/>
      <c r="F11" s="25" t="n"/>
      <c r="G11" s="25" t="n"/>
      <c r="H11" s="25" t="n"/>
      <c r="I11" s="25" t="n"/>
      <c r="J11" s="25" t="n"/>
      <c r="K11" s="25" t="n"/>
      <c r="L11" s="25" t="n"/>
    </row>
    <row r="12">
      <c r="A12" s="8" t="inlineStr">
        <is>
          <t>MDF붙임</t>
        </is>
      </c>
      <c r="B12" s="8" t="inlineStr">
        <is>
          <t>벽면, 9.0mm(MDF 포함)</t>
        </is>
      </c>
      <c r="C12" s="7" t="inlineStr">
        <is>
          <t>M2</t>
        </is>
      </c>
      <c r="D12" s="26" t="n">
        <v>5</v>
      </c>
      <c r="E12" s="9" t="n">
        <v>6700</v>
      </c>
      <c r="F12" s="9">
        <f>TRUNC(E12*D12,0)</f>
        <v/>
      </c>
      <c r="G12" s="9" t="n">
        <v>17863</v>
      </c>
      <c r="H12" s="9">
        <f>TRUNC(G12*D12,0)</f>
        <v/>
      </c>
      <c r="I12" s="9" t="n">
        <v>0</v>
      </c>
      <c r="J12" s="9">
        <f>TRUNC(I12*D12,0)</f>
        <v/>
      </c>
      <c r="K12" s="9">
        <f>TRUNC(E12+G12+I12,0)</f>
        <v/>
      </c>
      <c r="L12" s="10">
        <f>TRUNC(F12+H12+J12,0)</f>
        <v/>
      </c>
    </row>
    <row r="13">
      <c r="A13" s="8" t="inlineStr">
        <is>
          <t>걸레받이 설치</t>
        </is>
      </c>
      <c r="B13" s="8" t="inlineStr">
        <is>
          <t>MDF 9+인테리어필름, H=100</t>
        </is>
      </c>
      <c r="C13" s="7" t="inlineStr">
        <is>
          <t>M</t>
        </is>
      </c>
      <c r="D13" s="26" t="n">
        <v>114</v>
      </c>
      <c r="E13" s="9" t="n">
        <v>6700</v>
      </c>
      <c r="F13" s="9">
        <f>TRUNC(E13*D13,0)</f>
        <v/>
      </c>
      <c r="G13" s="9" t="n">
        <v>4160</v>
      </c>
      <c r="H13" s="9">
        <f>TRUNC(G13*D13,0)</f>
        <v/>
      </c>
      <c r="I13" s="9" t="n">
        <v>0</v>
      </c>
      <c r="J13" s="9">
        <f>TRUNC(I13*D13,0)</f>
        <v/>
      </c>
      <c r="K13" s="9">
        <f>TRUNC(E13+G13+I13,0)</f>
        <v/>
      </c>
      <c r="L13" s="10">
        <f>TRUNC(F13+H13+J13,0)</f>
        <v/>
      </c>
    </row>
    <row r="14">
      <c r="A14" s="21" t="inlineStr">
        <is>
          <t>[ 소  계 ]</t>
        </is>
      </c>
      <c r="B14" s="27" t="n"/>
      <c r="C14" s="27" t="n"/>
      <c r="D14" s="27" t="n"/>
      <c r="E14" s="28" t="inlineStr"/>
      <c r="F14" s="22">
        <f>SUM(F12:F13)</f>
        <v/>
      </c>
      <c r="G14" s="28" t="inlineStr"/>
      <c r="H14" s="22">
        <f>SUM(H12:H13)</f>
        <v/>
      </c>
      <c r="I14" s="28" t="inlineStr"/>
      <c r="J14" s="22">
        <f>SUM(J12:J13)</f>
        <v/>
      </c>
      <c r="K14" s="28" t="inlineStr"/>
      <c r="L14" s="22">
        <f>SUM(L12:L13)</f>
        <v/>
      </c>
    </row>
    <row r="15">
      <c r="A15" s="24" t="inlineStr">
        <is>
          <t>금 속 공 사</t>
        </is>
      </c>
      <c r="B15" s="25" t="n"/>
      <c r="C15" s="25" t="n"/>
      <c r="D15" s="25" t="n"/>
      <c r="E15" s="25" t="n"/>
      <c r="F15" s="25" t="n"/>
      <c r="G15" s="25" t="n"/>
      <c r="H15" s="25" t="n"/>
      <c r="I15" s="25" t="n"/>
      <c r="J15" s="25" t="n"/>
      <c r="K15" s="25" t="n"/>
      <c r="L15" s="25" t="n"/>
    </row>
    <row r="16">
      <c r="A16" s="8" t="inlineStr">
        <is>
          <t>경량철골천정틀</t>
        </is>
      </c>
      <c r="B16" s="8" t="inlineStr">
        <is>
          <t>M-BAR H:1m이만.인써트유</t>
        </is>
      </c>
      <c r="C16" s="7" t="inlineStr">
        <is>
          <t>M2</t>
        </is>
      </c>
      <c r="D16" s="26" t="n">
        <v>120</v>
      </c>
      <c r="E16" s="9" t="n">
        <v>5500</v>
      </c>
      <c r="F16" s="9">
        <f>TRUNC(E16*D16,0)</f>
        <v/>
      </c>
      <c r="G16" s="9" t="n">
        <v>11416</v>
      </c>
      <c r="H16" s="9">
        <f>TRUNC(G16*D16,0)</f>
        <v/>
      </c>
      <c r="I16" s="9" t="n">
        <v>0</v>
      </c>
      <c r="J16" s="9">
        <f>TRUNC(I16*D16,0)</f>
        <v/>
      </c>
      <c r="K16" s="9">
        <f>TRUNC(E16+G16+I16,0)</f>
        <v/>
      </c>
      <c r="L16" s="10">
        <f>TRUNC(F16+H16+J16,0)</f>
        <v/>
      </c>
    </row>
    <row r="17">
      <c r="A17" s="8" t="inlineStr">
        <is>
          <t>금속구조틀</t>
        </is>
      </c>
      <c r="B17" s="8" t="inlineStr">
        <is>
          <t>ㅁ-30*30</t>
        </is>
      </c>
      <c r="C17" s="7" t="inlineStr">
        <is>
          <t>M2</t>
        </is>
      </c>
      <c r="D17" s="26" t="n">
        <v>28</v>
      </c>
      <c r="E17" s="9" t="n">
        <v>0</v>
      </c>
      <c r="F17" s="9">
        <f>TRUNC(E17*D17,0)</f>
        <v/>
      </c>
      <c r="G17" s="9" t="n">
        <v>25369</v>
      </c>
      <c r="H17" s="9">
        <f>TRUNC(G17*D17,0)</f>
        <v/>
      </c>
      <c r="I17" s="9" t="n">
        <v>448</v>
      </c>
      <c r="J17" s="9">
        <f>TRUNC(I17*D17,0)</f>
        <v/>
      </c>
      <c r="K17" s="9">
        <f>TRUNC(E17+G17+I17,0)</f>
        <v/>
      </c>
      <c r="L17" s="10">
        <f>TRUNC(F17+H17+J17,0)</f>
        <v/>
      </c>
    </row>
    <row r="18">
      <c r="A18" s="8" t="inlineStr">
        <is>
          <t>금속갈바 절곡</t>
        </is>
      </c>
      <c r="B18" s="8" t="inlineStr">
        <is>
          <t>T = 1.2mm</t>
        </is>
      </c>
      <c r="C18" s="7" t="inlineStr">
        <is>
          <t>M</t>
        </is>
      </c>
      <c r="D18" s="26" t="n">
        <v>24</v>
      </c>
      <c r="E18" s="9" t="n">
        <v>896</v>
      </c>
      <c r="F18" s="9">
        <f>TRUNC(E18*D18,0)</f>
        <v/>
      </c>
      <c r="G18" s="9" t="n">
        <v>32547</v>
      </c>
      <c r="H18" s="9">
        <f>TRUNC(G18*D18,0)</f>
        <v/>
      </c>
      <c r="I18" s="9" t="n">
        <v>1435</v>
      </c>
      <c r="J18" s="9">
        <f>TRUNC(I18*D18,0)</f>
        <v/>
      </c>
      <c r="K18" s="9">
        <f>TRUNC(E18+G18+I18,0)</f>
        <v/>
      </c>
      <c r="L18" s="10">
        <f>TRUNC(F18+H18+J18,0)</f>
        <v/>
      </c>
    </row>
    <row r="19">
      <c r="A19" s="8" t="inlineStr">
        <is>
          <t>AL몰딩 설치</t>
        </is>
      </c>
      <c r="B19" s="8" t="inlineStr">
        <is>
          <t>W형, 15*15*15*15*1.0mm</t>
        </is>
      </c>
      <c r="C19" s="7" t="inlineStr">
        <is>
          <t>M</t>
        </is>
      </c>
      <c r="D19" s="26" t="n">
        <v>143</v>
      </c>
      <c r="E19" s="9" t="n">
        <v>2500</v>
      </c>
      <c r="F19" s="9">
        <f>TRUNC(E19*D19,0)</f>
        <v/>
      </c>
      <c r="G19" s="9" t="n">
        <v>8990</v>
      </c>
      <c r="H19" s="9">
        <f>TRUNC(G19*D19,0)</f>
        <v/>
      </c>
      <c r="I19" s="9" t="n">
        <v>0</v>
      </c>
      <c r="J19" s="9">
        <f>TRUNC(I19*D19,0)</f>
        <v/>
      </c>
      <c r="K19" s="9">
        <f>TRUNC(E19+G19+I19,0)</f>
        <v/>
      </c>
      <c r="L19" s="10">
        <f>TRUNC(F19+H19+J19,0)</f>
        <v/>
      </c>
    </row>
    <row r="20">
      <c r="A20" s="8" t="inlineStr">
        <is>
          <t>스테인리스재료분리대</t>
        </is>
      </c>
      <c r="B20" s="8" t="inlineStr">
        <is>
          <t>바닥, W20*H20*1.5t</t>
        </is>
      </c>
      <c r="C20" s="7" t="inlineStr">
        <is>
          <t>M</t>
        </is>
      </c>
      <c r="D20" s="26" t="n">
        <v>10</v>
      </c>
      <c r="E20" s="9" t="n">
        <v>6274</v>
      </c>
      <c r="F20" s="9">
        <f>TRUNC(E20*D20,0)</f>
        <v/>
      </c>
      <c r="G20" s="9" t="n">
        <v>14683</v>
      </c>
      <c r="H20" s="9">
        <f>TRUNC(G20*D20,0)</f>
        <v/>
      </c>
      <c r="I20" s="9" t="n">
        <v>599</v>
      </c>
      <c r="J20" s="9">
        <f>TRUNC(I20*D20,0)</f>
        <v/>
      </c>
      <c r="K20" s="9">
        <f>TRUNC(E20+G20+I20,0)</f>
        <v/>
      </c>
      <c r="L20" s="10">
        <f>TRUNC(F20+H20+J20,0)</f>
        <v/>
      </c>
    </row>
    <row r="21">
      <c r="A21" s="8" t="inlineStr">
        <is>
          <t>천장 점검구 설치</t>
        </is>
      </c>
      <c r="B21" s="8" t="inlineStr">
        <is>
          <t>450*450mm</t>
        </is>
      </c>
      <c r="C21" s="7" t="inlineStr">
        <is>
          <t>개소</t>
        </is>
      </c>
      <c r="D21" s="26" t="n">
        <v>11</v>
      </c>
      <c r="E21" s="9" t="n">
        <v>22858</v>
      </c>
      <c r="F21" s="9">
        <f>TRUNC(E21*D21,0)</f>
        <v/>
      </c>
      <c r="G21" s="9" t="n">
        <v>72383</v>
      </c>
      <c r="H21" s="9">
        <f>TRUNC(G21*D21,0)</f>
        <v/>
      </c>
      <c r="I21" s="9" t="n">
        <v>0</v>
      </c>
      <c r="J21" s="9">
        <f>TRUNC(I21*D21,0)</f>
        <v/>
      </c>
      <c r="K21" s="9">
        <f>TRUNC(E21+G21+I21,0)</f>
        <v/>
      </c>
      <c r="L21" s="10">
        <f>TRUNC(F21+H21+J21,0)</f>
        <v/>
      </c>
    </row>
    <row r="22">
      <c r="A22" s="21" t="inlineStr">
        <is>
          <t>[ 소  계 ]</t>
        </is>
      </c>
      <c r="B22" s="27" t="n"/>
      <c r="C22" s="27" t="n"/>
      <c r="D22" s="27" t="n"/>
      <c r="E22" s="28" t="inlineStr"/>
      <c r="F22" s="22">
        <f>SUM(F16:F21)</f>
        <v/>
      </c>
      <c r="G22" s="28" t="inlineStr"/>
      <c r="H22" s="22">
        <f>SUM(H16:H21)</f>
        <v/>
      </c>
      <c r="I22" s="28" t="inlineStr"/>
      <c r="J22" s="22">
        <f>SUM(J16:J21)</f>
        <v/>
      </c>
      <c r="K22" s="28" t="inlineStr"/>
      <c r="L22" s="22">
        <f>SUM(L16:L21)</f>
        <v/>
      </c>
    </row>
    <row r="23">
      <c r="A23" s="24" t="inlineStr">
        <is>
          <t>창호 및 유리공사</t>
        </is>
      </c>
      <c r="B23" s="25" t="n"/>
      <c r="C23" s="25" t="n"/>
      <c r="D23" s="25" t="n"/>
      <c r="E23" s="25" t="n"/>
      <c r="F23" s="25" t="n"/>
      <c r="G23" s="25" t="n"/>
      <c r="H23" s="25" t="n"/>
      <c r="I23" s="25" t="n"/>
      <c r="J23" s="25" t="n"/>
      <c r="K23" s="25" t="n"/>
      <c r="L23" s="25" t="n"/>
    </row>
    <row r="24">
      <c r="A24" s="8" t="inlineStr">
        <is>
          <t>PD 설치</t>
        </is>
      </c>
      <c r="B24" s="8" t="inlineStr">
        <is>
          <t>1.000*2.100=2.100,부속품 포함</t>
        </is>
      </c>
      <c r="C24" s="7" t="inlineStr">
        <is>
          <t>EA</t>
        </is>
      </c>
      <c r="D24" s="26" t="n">
        <v>8</v>
      </c>
      <c r="E24" s="9" t="n">
        <v>23139</v>
      </c>
      <c r="F24" s="9">
        <f>TRUNC(E24*D24,0)</f>
        <v/>
      </c>
      <c r="G24" s="9" t="n">
        <v>32097</v>
      </c>
      <c r="H24" s="9">
        <f>TRUNC(G24*D24,0)</f>
        <v/>
      </c>
      <c r="I24" s="9" t="n">
        <v>1134</v>
      </c>
      <c r="J24" s="9">
        <f>TRUNC(I24*D24,0)</f>
        <v/>
      </c>
      <c r="K24" s="9">
        <f>TRUNC(E24+G24+I24,0)</f>
        <v/>
      </c>
      <c r="L24" s="10">
        <f>TRUNC(F24+H24+J24,0)</f>
        <v/>
      </c>
    </row>
    <row r="25">
      <c r="A25" s="8" t="inlineStr">
        <is>
          <t>FIX창</t>
        </is>
      </c>
      <c r="B25" s="8" t="inlineStr">
        <is>
          <t>1.000*0.85=0.850, 유리포함</t>
        </is>
      </c>
      <c r="C25" s="7" t="inlineStr">
        <is>
          <t>EA</t>
        </is>
      </c>
      <c r="D25" s="26" t="n">
        <v>7</v>
      </c>
      <c r="E25" s="9" t="n">
        <v>22220</v>
      </c>
      <c r="F25" s="9">
        <f>TRUNC(E25*D25,0)</f>
        <v/>
      </c>
      <c r="G25" s="9" t="n">
        <v>96743</v>
      </c>
      <c r="H25" s="9">
        <f>TRUNC(G25*D25,0)</f>
        <v/>
      </c>
      <c r="I25" s="9" t="n">
        <v>0</v>
      </c>
      <c r="J25" s="9">
        <f>TRUNC(I25*D25,0)</f>
        <v/>
      </c>
      <c r="K25" s="9">
        <f>TRUNC(E25+G25+I25,0)</f>
        <v/>
      </c>
      <c r="L25" s="10">
        <f>TRUNC(F25+H25+J25,0)</f>
        <v/>
      </c>
    </row>
    <row r="26">
      <c r="A26" s="8" t="inlineStr">
        <is>
          <t>FIX창</t>
        </is>
      </c>
      <c r="B26" s="8" t="inlineStr">
        <is>
          <t>2.000*0.50=1.000, 유리포함</t>
        </is>
      </c>
      <c r="C26" s="7" t="inlineStr">
        <is>
          <t>EA</t>
        </is>
      </c>
      <c r="D26" s="26" t="n">
        <v>1</v>
      </c>
      <c r="E26" s="9" t="n">
        <v>22220</v>
      </c>
      <c r="F26" s="9">
        <f>TRUNC(E26*D26,0)</f>
        <v/>
      </c>
      <c r="G26" s="9" t="n">
        <v>96743</v>
      </c>
      <c r="H26" s="9">
        <f>TRUNC(G26*D26,0)</f>
        <v/>
      </c>
      <c r="I26" s="9" t="n">
        <v>0</v>
      </c>
      <c r="J26" s="9">
        <f>TRUNC(I26*D26,0)</f>
        <v/>
      </c>
      <c r="K26" s="9">
        <f>TRUNC(E26+G26+I26,0)</f>
        <v/>
      </c>
      <c r="L26" s="10">
        <f>TRUNC(F26+H26+J26,0)</f>
        <v/>
      </c>
    </row>
    <row r="27">
      <c r="A27" s="8" t="inlineStr">
        <is>
          <t>세이프도어 설치</t>
        </is>
      </c>
      <c r="B27" s="8" t="inlineStr">
        <is>
          <t>2.050*2.700 = 5.535, 부속품 포함</t>
        </is>
      </c>
      <c r="C27" s="7" t="inlineStr">
        <is>
          <t>EA</t>
        </is>
      </c>
      <c r="D27" s="26" t="n">
        <v>1</v>
      </c>
      <c r="E27" s="9" t="n">
        <v>180000</v>
      </c>
      <c r="F27" s="9">
        <f>TRUNC(E27*D27,0)</f>
        <v/>
      </c>
      <c r="G27" s="9" t="n">
        <v>80000</v>
      </c>
      <c r="H27" s="9">
        <f>TRUNC(G27*D27,0)</f>
        <v/>
      </c>
      <c r="I27" s="9" t="n">
        <v>0</v>
      </c>
      <c r="J27" s="9">
        <f>TRUNC(I27*D27,0)</f>
        <v/>
      </c>
      <c r="K27" s="9">
        <f>TRUNC(E27+G27+I27,0)</f>
        <v/>
      </c>
      <c r="L27" s="10">
        <f>TRUNC(F27+H27+J27,0)</f>
        <v/>
      </c>
    </row>
    <row r="28">
      <c r="A28" s="8" t="inlineStr">
        <is>
          <t>유리주위코킹</t>
        </is>
      </c>
      <c r="B28" s="8" t="inlineStr">
        <is>
          <t>5*5,실리콘</t>
        </is>
      </c>
      <c r="C28" s="7" t="inlineStr">
        <is>
          <t>M</t>
        </is>
      </c>
      <c r="D28" s="26" t="n">
        <v>36</v>
      </c>
      <c r="E28" s="9" t="n">
        <v>500</v>
      </c>
      <c r="F28" s="9">
        <f>TRUNC(E28*D28,0)</f>
        <v/>
      </c>
      <c r="G28" s="9" t="n">
        <v>5228</v>
      </c>
      <c r="H28" s="9">
        <f>TRUNC(G28*D28,0)</f>
        <v/>
      </c>
      <c r="I28" s="9" t="n">
        <v>0</v>
      </c>
      <c r="J28" s="9">
        <f>TRUNC(I28*D28,0)</f>
        <v/>
      </c>
      <c r="K28" s="9">
        <f>TRUNC(E28+G28+I28,0)</f>
        <v/>
      </c>
      <c r="L28" s="10">
        <f>TRUNC(F28+H28+J28,0)</f>
        <v/>
      </c>
    </row>
    <row r="29">
      <c r="A29" s="8" t="inlineStr">
        <is>
          <t>수밀코킹(10mm각)</t>
        </is>
      </c>
      <c r="B29" s="8" t="inlineStr">
        <is>
          <t>실리콘,창호주위</t>
        </is>
      </c>
      <c r="C29" s="7" t="inlineStr">
        <is>
          <t>M</t>
        </is>
      </c>
      <c r="D29" s="26" t="n">
        <v>59</v>
      </c>
      <c r="E29" s="9" t="n">
        <v>500</v>
      </c>
      <c r="F29" s="9">
        <f>TRUNC(E29*D29,0)</f>
        <v/>
      </c>
      <c r="G29" s="9" t="n">
        <v>5228</v>
      </c>
      <c r="H29" s="9">
        <f>TRUNC(G29*D29,0)</f>
        <v/>
      </c>
      <c r="I29" s="9" t="n">
        <v>0</v>
      </c>
      <c r="J29" s="9">
        <f>TRUNC(I29*D29,0)</f>
        <v/>
      </c>
      <c r="K29" s="9">
        <f>TRUNC(E29+G29+I29,0)</f>
        <v/>
      </c>
      <c r="L29" s="10">
        <f>TRUNC(F29+H29+J29,0)</f>
        <v/>
      </c>
    </row>
    <row r="30">
      <c r="A30" s="21" t="inlineStr">
        <is>
          <t>[ 소  계 ]</t>
        </is>
      </c>
      <c r="B30" s="27" t="n"/>
      <c r="C30" s="27" t="n"/>
      <c r="D30" s="27" t="n"/>
      <c r="E30" s="28" t="inlineStr"/>
      <c r="F30" s="22">
        <f>SUM(F24:F29)</f>
        <v/>
      </c>
      <c r="G30" s="28" t="inlineStr"/>
      <c r="H30" s="22">
        <f>SUM(H24:H29)</f>
        <v/>
      </c>
      <c r="I30" s="28" t="inlineStr"/>
      <c r="J30" s="22">
        <f>SUM(J24:J29)</f>
        <v/>
      </c>
      <c r="K30" s="28" t="inlineStr"/>
      <c r="L30" s="22">
        <f>SUM(L24:L29)</f>
        <v/>
      </c>
    </row>
    <row r="31">
      <c r="A31" s="24" t="inlineStr">
        <is>
          <t>수 장 공 사</t>
        </is>
      </c>
      <c r="B31" s="25" t="n"/>
      <c r="C31" s="25" t="n"/>
      <c r="D31" s="25" t="n"/>
      <c r="E31" s="25" t="n"/>
      <c r="F31" s="25" t="n"/>
      <c r="G31" s="25" t="n"/>
      <c r="H31" s="25" t="n"/>
      <c r="I31" s="25" t="n"/>
      <c r="J31" s="25" t="n"/>
      <c r="K31" s="25" t="n"/>
      <c r="L31" s="25" t="n"/>
    </row>
    <row r="32">
      <c r="A32" s="8" t="inlineStr">
        <is>
          <t>비닐타일깔기</t>
        </is>
      </c>
      <c r="B32" s="8" t="inlineStr">
        <is>
          <t>비닐타일, 150*1200, 우드타입</t>
        </is>
      </c>
      <c r="C32" s="7" t="inlineStr">
        <is>
          <t>M2</t>
        </is>
      </c>
      <c r="D32" s="26" t="n">
        <v>120</v>
      </c>
      <c r="E32" s="9" t="n">
        <v>12000</v>
      </c>
      <c r="F32" s="9">
        <f>TRUNC(E32*D32,0)</f>
        <v/>
      </c>
      <c r="G32" s="9" t="n">
        <v>17167</v>
      </c>
      <c r="H32" s="9">
        <f>TRUNC(G32*D32,0)</f>
        <v/>
      </c>
      <c r="I32" s="9" t="n">
        <v>0</v>
      </c>
      <c r="J32" s="9">
        <f>TRUNC(I32*D32,0)</f>
        <v/>
      </c>
      <c r="K32" s="9">
        <f>TRUNC(E32+G32+I32,0)</f>
        <v/>
      </c>
      <c r="L32" s="10">
        <f>TRUNC(F32+H32+J32,0)</f>
        <v/>
      </c>
    </row>
    <row r="33">
      <c r="A33" s="8" t="inlineStr">
        <is>
          <t>DRY WALL</t>
        </is>
      </c>
      <c r="B33" s="8" t="inlineStr">
        <is>
          <t>석고9.5*2겹*양면, 방음(GW50T), 스터드포함</t>
        </is>
      </c>
      <c r="C33" s="7" t="inlineStr">
        <is>
          <t>M2</t>
        </is>
      </c>
      <c r="D33" s="26" t="n">
        <v>147</v>
      </c>
      <c r="E33" s="9" t="n">
        <v>2963</v>
      </c>
      <c r="F33" s="9">
        <f>TRUNC(E33*D33,0)</f>
        <v/>
      </c>
      <c r="G33" s="9" t="n">
        <v>15107</v>
      </c>
      <c r="H33" s="9">
        <f>TRUNC(G33*D33,0)</f>
        <v/>
      </c>
      <c r="I33" s="9" t="n">
        <v>0</v>
      </c>
      <c r="J33" s="9">
        <f>TRUNC(I33*D33,0)</f>
        <v/>
      </c>
      <c r="K33" s="9">
        <f>TRUNC(E33+G33+I33,0)</f>
        <v/>
      </c>
      <c r="L33" s="10">
        <f>TRUNC(F33+H33+J33,0)</f>
        <v/>
      </c>
    </row>
    <row r="34">
      <c r="A34" s="8" t="inlineStr">
        <is>
          <t>석고보드 설치</t>
        </is>
      </c>
      <c r="B34" s="8" t="inlineStr">
        <is>
          <t>천장, 9.5mm 2겹</t>
        </is>
      </c>
      <c r="C34" s="7" t="inlineStr">
        <is>
          <t>M2</t>
        </is>
      </c>
      <c r="D34" s="26" t="n">
        <v>120</v>
      </c>
      <c r="E34" s="9" t="n">
        <v>2963</v>
      </c>
      <c r="F34" s="9">
        <f>TRUNC(E34*D34,0)</f>
        <v/>
      </c>
      <c r="G34" s="9" t="n">
        <v>19657</v>
      </c>
      <c r="H34" s="9">
        <f>TRUNC(G34*D34,0)</f>
        <v/>
      </c>
      <c r="I34" s="9" t="n">
        <v>0</v>
      </c>
      <c r="J34" s="9">
        <f>TRUNC(I34*D34,0)</f>
        <v/>
      </c>
      <c r="K34" s="9">
        <f>TRUNC(E34+G34+I34,0)</f>
        <v/>
      </c>
      <c r="L34" s="10">
        <f>TRUNC(F34+H34+J34,0)</f>
        <v/>
      </c>
    </row>
    <row r="35">
      <c r="A35" s="8" t="inlineStr">
        <is>
          <t>화이트 보드 설치</t>
        </is>
      </c>
      <c r="B35" s="8" t="inlineStr">
        <is>
          <t>자석, 1200*900</t>
        </is>
      </c>
      <c r="C35" s="7" t="inlineStr">
        <is>
          <t>EA</t>
        </is>
      </c>
      <c r="D35" s="26" t="n">
        <v>1</v>
      </c>
      <c r="E35" s="9" t="n">
        <v>16551</v>
      </c>
      <c r="F35" s="9">
        <f>TRUNC(E35*D35,0)</f>
        <v/>
      </c>
      <c r="G35" s="9" t="n">
        <v>51659</v>
      </c>
      <c r="H35" s="9">
        <f>TRUNC(G35*D35,0)</f>
        <v/>
      </c>
      <c r="I35" s="9" t="n">
        <v>38619</v>
      </c>
      <c r="J35" s="9">
        <f>TRUNC(I35*D35,0)</f>
        <v/>
      </c>
      <c r="K35" s="9">
        <f>TRUNC(E35+G35+I35,0)</f>
        <v/>
      </c>
      <c r="L35" s="10">
        <f>TRUNC(F35+H35+J35,0)</f>
        <v/>
      </c>
    </row>
    <row r="36">
      <c r="A36" s="8" t="inlineStr">
        <is>
          <t>실명사인물</t>
        </is>
      </c>
      <c r="B36" s="8" t="inlineStr">
        <is>
          <t>360*235,T=5mm,아크릴 배면실사</t>
        </is>
      </c>
      <c r="C36" s="7" t="inlineStr">
        <is>
          <t>EA</t>
        </is>
      </c>
      <c r="D36" s="26" t="n">
        <v>1</v>
      </c>
      <c r="E36" s="9" t="n">
        <v>22220</v>
      </c>
      <c r="F36" s="9">
        <f>TRUNC(E36*D36,0)</f>
        <v/>
      </c>
      <c r="G36" s="9" t="n">
        <v>96743</v>
      </c>
      <c r="H36" s="9">
        <f>TRUNC(G36*D36,0)</f>
        <v/>
      </c>
      <c r="I36" s="9" t="n">
        <v>0</v>
      </c>
      <c r="J36" s="9">
        <f>TRUNC(I36*D36,0)</f>
        <v/>
      </c>
      <c r="K36" s="9">
        <f>TRUNC(E36+G36+I36,0)</f>
        <v/>
      </c>
      <c r="L36" s="10">
        <f>TRUNC(F36+H36+J36,0)</f>
        <v/>
      </c>
    </row>
    <row r="37">
      <c r="A37" s="21" t="inlineStr">
        <is>
          <t>[ 소  계 ]</t>
        </is>
      </c>
      <c r="B37" s="27" t="n"/>
      <c r="C37" s="27" t="n"/>
      <c r="D37" s="27" t="n"/>
      <c r="E37" s="28" t="inlineStr"/>
      <c r="F37" s="22">
        <f>SUM(F32:F36)</f>
        <v/>
      </c>
      <c r="G37" s="28" t="inlineStr"/>
      <c r="H37" s="22">
        <f>SUM(H32:H36)</f>
        <v/>
      </c>
      <c r="I37" s="28" t="inlineStr"/>
      <c r="J37" s="22">
        <f>SUM(J32:J36)</f>
        <v/>
      </c>
      <c r="K37" s="28" t="inlineStr"/>
      <c r="L37" s="22">
        <f>SUM(L32:L36)</f>
        <v/>
      </c>
    </row>
    <row r="38">
      <c r="A38" s="24" t="inlineStr">
        <is>
          <t>도 장 공 사</t>
        </is>
      </c>
      <c r="B38" s="25" t="n"/>
      <c r="C38" s="25" t="n"/>
      <c r="D38" s="25" t="n"/>
      <c r="E38" s="25" t="n"/>
      <c r="F38" s="25" t="n"/>
      <c r="G38" s="25" t="n"/>
      <c r="H38" s="25" t="n"/>
      <c r="I38" s="25" t="n"/>
      <c r="J38" s="25" t="n"/>
      <c r="K38" s="25" t="n"/>
      <c r="L38" s="25" t="n"/>
    </row>
    <row r="39">
      <c r="A39" s="8" t="inlineStr">
        <is>
          <t>친환경수성페인트,로울러칠</t>
        </is>
      </c>
      <c r="B39" s="8" t="inlineStr">
        <is>
          <t>내벽, 2회, 줄퍼티</t>
        </is>
      </c>
      <c r="C39" s="7" t="inlineStr">
        <is>
          <t>M2</t>
        </is>
      </c>
      <c r="D39" s="26" t="n">
        <v>332</v>
      </c>
      <c r="E39" s="9" t="n">
        <v>2617</v>
      </c>
      <c r="F39" s="9">
        <f>TRUNC(E39*D39,0)</f>
        <v/>
      </c>
      <c r="G39" s="9" t="n">
        <v>10968</v>
      </c>
      <c r="H39" s="9">
        <f>TRUNC(G39*D39,0)</f>
        <v/>
      </c>
      <c r="I39" s="9" t="n">
        <v>0</v>
      </c>
      <c r="J39" s="9">
        <f>TRUNC(I39*D39,0)</f>
        <v/>
      </c>
      <c r="K39" s="9">
        <f>TRUNC(E39+G39+I39,0)</f>
        <v/>
      </c>
      <c r="L39" s="10">
        <f>TRUNC(F39+H39+J39,0)</f>
        <v/>
      </c>
    </row>
    <row r="40">
      <c r="A40" s="8" t="inlineStr">
        <is>
          <t>유성페이트붓칠</t>
        </is>
      </c>
      <c r="B40" s="8" t="inlineStr">
        <is>
          <t>2회, 철재면</t>
        </is>
      </c>
      <c r="C40" s="7" t="inlineStr">
        <is>
          <t>M2</t>
        </is>
      </c>
      <c r="D40" s="26" t="n">
        <v>32</v>
      </c>
      <c r="E40" s="9" t="n">
        <v>1308</v>
      </c>
      <c r="F40" s="9">
        <f>TRUNC(E40*D40,0)</f>
        <v/>
      </c>
      <c r="G40" s="9" t="n">
        <v>12381</v>
      </c>
      <c r="H40" s="9">
        <f>TRUNC(G40*D40,0)</f>
        <v/>
      </c>
      <c r="I40" s="9" t="n">
        <v>0</v>
      </c>
      <c r="J40" s="9">
        <f>TRUNC(I40*D40,0)</f>
        <v/>
      </c>
      <c r="K40" s="9">
        <f>TRUNC(E40+G40+I40,0)</f>
        <v/>
      </c>
      <c r="L40" s="10">
        <f>TRUNC(F40+H40+J40,0)</f>
        <v/>
      </c>
    </row>
    <row r="41">
      <c r="A41" s="8" t="inlineStr">
        <is>
          <t>벽화</t>
        </is>
      </c>
      <c r="B41" s="8" t="inlineStr">
        <is>
          <t>벽면, 간단</t>
        </is>
      </c>
      <c r="C41" s="7" t="inlineStr">
        <is>
          <t>M2</t>
        </is>
      </c>
      <c r="D41" s="26" t="n">
        <v>25</v>
      </c>
      <c r="E41" s="9" t="n">
        <v>1373</v>
      </c>
      <c r="F41" s="9">
        <f>TRUNC(E41*D41,0)</f>
        <v/>
      </c>
      <c r="G41" s="9" t="n">
        <v>29886</v>
      </c>
      <c r="H41" s="9">
        <f>TRUNC(G41*D41,0)</f>
        <v/>
      </c>
      <c r="I41" s="9" t="n">
        <v>0</v>
      </c>
      <c r="J41" s="9">
        <f>TRUNC(I41*D41,0)</f>
        <v/>
      </c>
      <c r="K41" s="9">
        <f>TRUNC(E41+G41+I41,0)</f>
        <v/>
      </c>
      <c r="L41" s="10">
        <f>TRUNC(F41+H41+J41,0)</f>
        <v/>
      </c>
    </row>
    <row r="42">
      <c r="A42" s="21" t="inlineStr">
        <is>
          <t>[ 소  계 ]</t>
        </is>
      </c>
      <c r="B42" s="27" t="n"/>
      <c r="C42" s="27" t="n"/>
      <c r="D42" s="27" t="n"/>
      <c r="E42" s="28" t="inlineStr"/>
      <c r="F42" s="22">
        <f>SUM(F39:F41)</f>
        <v/>
      </c>
      <c r="G42" s="28" t="inlineStr"/>
      <c r="H42" s="22">
        <f>SUM(H39:H41)</f>
        <v/>
      </c>
      <c r="I42" s="28" t="inlineStr"/>
      <c r="J42" s="22">
        <f>SUM(J39:J41)</f>
        <v/>
      </c>
      <c r="K42" s="28" t="inlineStr"/>
      <c r="L42" s="22">
        <f>SUM(L39:L41)</f>
        <v/>
      </c>
    </row>
    <row r="43">
      <c r="A43" s="24" t="inlineStr">
        <is>
          <t>철 거 공 사</t>
        </is>
      </c>
      <c r="B43" s="25" t="n"/>
      <c r="C43" s="25" t="n"/>
      <c r="D43" s="25" t="n"/>
      <c r="E43" s="25" t="n"/>
      <c r="F43" s="25" t="n"/>
      <c r="G43" s="25" t="n"/>
      <c r="H43" s="25" t="n"/>
      <c r="I43" s="25" t="n"/>
      <c r="J43" s="25" t="n"/>
      <c r="K43" s="25" t="n"/>
      <c r="L43" s="25" t="n"/>
    </row>
    <row r="44">
      <c r="A44" s="8" t="inlineStr">
        <is>
          <t>비닐시트 철거</t>
        </is>
      </c>
      <c r="B44" s="8" t="inlineStr">
        <is>
          <t>바닥 및 수장부분</t>
        </is>
      </c>
      <c r="C44" s="7" t="inlineStr">
        <is>
          <t>M2</t>
        </is>
      </c>
      <c r="D44" s="26" t="n">
        <v>33</v>
      </c>
      <c r="E44" s="9" t="n">
        <v>2496</v>
      </c>
      <c r="F44" s="9">
        <f>TRUNC(E44*D44,0)</f>
        <v/>
      </c>
      <c r="G44" s="9" t="n">
        <v>17273</v>
      </c>
      <c r="H44" s="9">
        <f>TRUNC(G44*D44,0)</f>
        <v/>
      </c>
      <c r="I44" s="9" t="n">
        <v>3470</v>
      </c>
      <c r="J44" s="9">
        <f>TRUNC(I44*D44,0)</f>
        <v/>
      </c>
      <c r="K44" s="9">
        <f>TRUNC(E44+G44+I44,0)</f>
        <v/>
      </c>
      <c r="L44" s="10">
        <f>TRUNC(F44+H44+J44,0)</f>
        <v/>
      </c>
    </row>
    <row r="45">
      <c r="A45" s="8" t="inlineStr">
        <is>
          <t>악세스플로어 철거</t>
        </is>
      </c>
      <c r="B45" s="8" t="inlineStr">
        <is>
          <t>H=300이하</t>
        </is>
      </c>
      <c r="C45" s="7" t="inlineStr">
        <is>
          <t>M2</t>
        </is>
      </c>
      <c r="D45" s="26" t="n">
        <v>87</v>
      </c>
      <c r="E45" s="9" t="n">
        <v>2496</v>
      </c>
      <c r="F45" s="9">
        <f>TRUNC(E45*D45,0)</f>
        <v/>
      </c>
      <c r="G45" s="9" t="n">
        <v>17273</v>
      </c>
      <c r="H45" s="9">
        <f>TRUNC(G45*D45,0)</f>
        <v/>
      </c>
      <c r="I45" s="9" t="n">
        <v>3470</v>
      </c>
      <c r="J45" s="9">
        <f>TRUNC(I45*D45,0)</f>
        <v/>
      </c>
      <c r="K45" s="9">
        <f>TRUNC(E45+G45+I45,0)</f>
        <v/>
      </c>
      <c r="L45" s="10">
        <f>TRUNC(F45+H45+J45,0)</f>
        <v/>
      </c>
    </row>
    <row r="46">
      <c r="A46" s="8" t="inlineStr">
        <is>
          <t>경량천장철골틀 해체</t>
        </is>
      </c>
      <c r="B46" s="8" t="inlineStr">
        <is>
          <t>해체재 재사용 안함</t>
        </is>
      </c>
      <c r="C46" s="7" t="inlineStr">
        <is>
          <t>M2</t>
        </is>
      </c>
      <c r="D46" s="26" t="n">
        <v>120</v>
      </c>
      <c r="E46" s="9" t="n">
        <v>1225</v>
      </c>
      <c r="F46" s="9">
        <f>TRUNC(E46*D46,0)</f>
        <v/>
      </c>
      <c r="G46" s="9" t="n">
        <v>23276</v>
      </c>
      <c r="H46" s="9">
        <f>TRUNC(G46*D46,0)</f>
        <v/>
      </c>
      <c r="I46" s="9" t="n">
        <v>0</v>
      </c>
      <c r="J46" s="9">
        <f>TRUNC(I46*D46,0)</f>
        <v/>
      </c>
      <c r="K46" s="9">
        <f>TRUNC(E46+G46+I46,0)</f>
        <v/>
      </c>
      <c r="L46" s="10">
        <f>TRUNC(F46+H46+J46,0)</f>
        <v/>
      </c>
    </row>
    <row r="47">
      <c r="A47" s="8" t="inlineStr">
        <is>
          <t>텍스, 합판 철거(천장)</t>
        </is>
      </c>
      <c r="B47" s="8" t="inlineStr">
        <is>
          <t>해체재 재사용</t>
        </is>
      </c>
      <c r="C47" s="7" t="inlineStr">
        <is>
          <t>M2</t>
        </is>
      </c>
      <c r="D47" s="26" t="n">
        <v>120</v>
      </c>
      <c r="E47" s="9" t="n">
        <v>0</v>
      </c>
      <c r="F47" s="9">
        <f>TRUNC(E47*D47,0)</f>
        <v/>
      </c>
      <c r="G47" s="9" t="n">
        <v>13000</v>
      </c>
      <c r="H47" s="9">
        <f>TRUNC(G47*D47,0)</f>
        <v/>
      </c>
      <c r="I47" s="9" t="n">
        <v>0</v>
      </c>
      <c r="J47" s="9">
        <f>TRUNC(I47*D47,0)</f>
        <v/>
      </c>
      <c r="K47" s="9">
        <f>TRUNC(E47+G47+I47,0)</f>
        <v/>
      </c>
      <c r="L47" s="10">
        <f>TRUNC(F47+H47+J47,0)</f>
        <v/>
      </c>
    </row>
    <row r="48">
      <c r="A48" s="8" t="inlineStr">
        <is>
          <t>구조틀 철거</t>
        </is>
      </c>
      <c r="B48" s="8" t="inlineStr">
        <is>
          <t>해체재 재사용 안함</t>
        </is>
      </c>
      <c r="C48" s="7" t="inlineStr">
        <is>
          <t>M2</t>
        </is>
      </c>
      <c r="D48" s="26" t="n">
        <v>57</v>
      </c>
      <c r="E48" s="9" t="n">
        <v>2496</v>
      </c>
      <c r="F48" s="9">
        <f>TRUNC(E48*D48,0)</f>
        <v/>
      </c>
      <c r="G48" s="9" t="n">
        <v>17273</v>
      </c>
      <c r="H48" s="9">
        <f>TRUNC(G48*D48,0)</f>
        <v/>
      </c>
      <c r="I48" s="9" t="n">
        <v>3470</v>
      </c>
      <c r="J48" s="9">
        <f>TRUNC(I48*D48,0)</f>
        <v/>
      </c>
      <c r="K48" s="9">
        <f>TRUNC(E48+G48+I48,0)</f>
        <v/>
      </c>
      <c r="L48" s="10">
        <f>TRUNC(F48+H48+J48,0)</f>
        <v/>
      </c>
    </row>
    <row r="49">
      <c r="A49" s="8" t="inlineStr">
        <is>
          <t>목재마감철거</t>
        </is>
      </c>
      <c r="B49" s="8" t="inlineStr">
        <is>
          <t>띠장포함</t>
        </is>
      </c>
      <c r="C49" s="7" t="inlineStr">
        <is>
          <t>M2</t>
        </is>
      </c>
      <c r="D49" s="26" t="n">
        <v>115</v>
      </c>
      <c r="E49" s="9" t="n">
        <v>816</v>
      </c>
      <c r="F49" s="9">
        <f>TRUNC(E49*D49,0)</f>
        <v/>
      </c>
      <c r="G49" s="9" t="n">
        <v>17779</v>
      </c>
      <c r="H49" s="9">
        <f>TRUNC(G49*D49,0)</f>
        <v/>
      </c>
      <c r="I49" s="9" t="n">
        <v>0</v>
      </c>
      <c r="J49" s="9">
        <f>TRUNC(I49*D49,0)</f>
        <v/>
      </c>
      <c r="K49" s="9">
        <f>TRUNC(E49+G49+I49,0)</f>
        <v/>
      </c>
      <c r="L49" s="10">
        <f>TRUNC(F49+H49+J49,0)</f>
        <v/>
      </c>
    </row>
    <row r="50">
      <c r="A50" s="8" t="inlineStr">
        <is>
          <t>창호 철거</t>
        </is>
      </c>
      <c r="B50" s="8" t="inlineStr">
        <is>
          <t>900*2100 기준</t>
        </is>
      </c>
      <c r="C50" s="7" t="inlineStr">
        <is>
          <t>개소</t>
        </is>
      </c>
      <c r="D50" s="26" t="n">
        <v>1</v>
      </c>
      <c r="E50" s="9" t="n">
        <v>0</v>
      </c>
      <c r="F50" s="9">
        <f>TRUNC(E50*D50,0)</f>
        <v/>
      </c>
      <c r="G50" s="9" t="n">
        <v>120000</v>
      </c>
      <c r="H50" s="9">
        <f>TRUNC(G50*D50,0)</f>
        <v/>
      </c>
      <c r="I50" s="9" t="n">
        <v>0</v>
      </c>
      <c r="J50" s="9">
        <f>TRUNC(I50*D50,0)</f>
        <v/>
      </c>
      <c r="K50" s="9">
        <f>TRUNC(E50+G50+I50,0)</f>
        <v/>
      </c>
      <c r="L50" s="10">
        <f>TRUNC(F50+H50+J50,0)</f>
        <v/>
      </c>
    </row>
    <row r="51">
      <c r="A51" s="21" t="inlineStr">
        <is>
          <t>[ 소  계 ]</t>
        </is>
      </c>
      <c r="B51" s="27" t="n"/>
      <c r="C51" s="27" t="n"/>
      <c r="D51" s="27" t="n"/>
      <c r="E51" s="28" t="inlineStr"/>
      <c r="F51" s="22">
        <f>SUM(F44:F50)</f>
        <v/>
      </c>
      <c r="G51" s="28" t="inlineStr"/>
      <c r="H51" s="22">
        <f>SUM(H44:H50)</f>
        <v/>
      </c>
      <c r="I51" s="28" t="inlineStr"/>
      <c r="J51" s="22">
        <f>SUM(J44:J50)</f>
        <v/>
      </c>
      <c r="K51" s="28" t="inlineStr"/>
      <c r="L51" s="22">
        <f>SUM(L44:L50)</f>
        <v/>
      </c>
    </row>
    <row r="52">
      <c r="A52" s="24" t="inlineStr">
        <is>
          <t>건설폐기물처리비</t>
        </is>
      </c>
      <c r="B52" s="25" t="n"/>
      <c r="C52" s="25" t="n"/>
      <c r="D52" s="25" t="n"/>
      <c r="E52" s="25" t="n"/>
      <c r="F52" s="25" t="n"/>
      <c r="G52" s="25" t="n"/>
      <c r="H52" s="25" t="n"/>
      <c r="I52" s="25" t="n"/>
      <c r="J52" s="25" t="n"/>
      <c r="K52" s="25" t="n"/>
      <c r="L52" s="25" t="n"/>
    </row>
    <row r="53">
      <c r="A53" s="8" t="inlineStr">
        <is>
          <t>혼합건설폐기물</t>
        </is>
      </c>
      <c r="B53" s="8" t="inlineStr">
        <is>
          <t>불연성 건설폐기물에 가연성 5% 이하 혼합</t>
        </is>
      </c>
      <c r="C53" s="7" t="inlineStr">
        <is>
          <t>TON</t>
        </is>
      </c>
      <c r="D53" s="26" t="n">
        <v>1</v>
      </c>
      <c r="E53" s="9" t="n">
        <v>0</v>
      </c>
      <c r="F53" s="9">
        <f>TRUNC(E53*D53,0)</f>
        <v/>
      </c>
      <c r="G53" s="9" t="n">
        <v>0</v>
      </c>
      <c r="H53" s="9">
        <f>TRUNC(G53*D53,0)</f>
        <v/>
      </c>
      <c r="I53" s="9" t="n">
        <v>120000</v>
      </c>
      <c r="J53" s="9">
        <f>TRUNC(I53*D53,0)</f>
        <v/>
      </c>
      <c r="K53" s="9">
        <f>TRUNC(E53+G53+I53,0)</f>
        <v/>
      </c>
      <c r="L53" s="10">
        <f>TRUNC(F53+H53+J53,0)</f>
        <v/>
      </c>
    </row>
    <row r="54">
      <c r="A54" s="8" t="inlineStr">
        <is>
          <t>혼합건설폐기물</t>
        </is>
      </c>
      <c r="B54" s="8" t="inlineStr">
        <is>
          <t>폐합성수지</t>
        </is>
      </c>
      <c r="C54" s="7" t="inlineStr">
        <is>
          <t>TON</t>
        </is>
      </c>
      <c r="D54" s="26" t="n">
        <v>2</v>
      </c>
      <c r="E54" s="9" t="n">
        <v>0</v>
      </c>
      <c r="F54" s="9">
        <f>TRUNC(E54*D54,0)</f>
        <v/>
      </c>
      <c r="G54" s="9" t="n">
        <v>0</v>
      </c>
      <c r="H54" s="9">
        <f>TRUNC(G54*D54,0)</f>
        <v/>
      </c>
      <c r="I54" s="9" t="n">
        <v>120000</v>
      </c>
      <c r="J54" s="9">
        <f>TRUNC(I54*D54,0)</f>
        <v/>
      </c>
      <c r="K54" s="9">
        <f>TRUNC(E54+G54+I54,0)</f>
        <v/>
      </c>
      <c r="L54" s="10">
        <f>TRUNC(F54+H54+J54,0)</f>
        <v/>
      </c>
    </row>
    <row r="55">
      <c r="A55" s="8" t="inlineStr">
        <is>
          <t>건설폐기물 상차 및 운반비 - 중량 기준</t>
        </is>
      </c>
      <c r="B55" s="8" t="inlineStr">
        <is>
          <t>중간처리 대상, 24ton 덤프트럭, 30km</t>
        </is>
      </c>
      <c r="C55" s="7" t="inlineStr">
        <is>
          <t>TON</t>
        </is>
      </c>
      <c r="D55" s="26" t="n">
        <v>3</v>
      </c>
      <c r="E55" s="9" t="n">
        <v>0</v>
      </c>
      <c r="F55" s="9">
        <f>TRUNC(E55*D55,0)</f>
        <v/>
      </c>
      <c r="G55" s="9" t="n">
        <v>0</v>
      </c>
      <c r="H55" s="9">
        <f>TRUNC(G55*D55,0)</f>
        <v/>
      </c>
      <c r="I55" s="9" t="n">
        <v>6420</v>
      </c>
      <c r="J55" s="9">
        <f>TRUNC(I55*D55,0)</f>
        <v/>
      </c>
      <c r="K55" s="9">
        <f>TRUNC(E55+G55+I55,0)</f>
        <v/>
      </c>
      <c r="L55" s="10">
        <f>TRUNC(F55+H55+J55,0)</f>
        <v/>
      </c>
    </row>
    <row r="56">
      <c r="A56" s="21" t="inlineStr">
        <is>
          <t>[ 소  계 ]</t>
        </is>
      </c>
      <c r="B56" s="27" t="n"/>
      <c r="C56" s="27" t="n"/>
      <c r="D56" s="27" t="n"/>
      <c r="E56" s="28" t="inlineStr"/>
      <c r="F56" s="22">
        <f>SUM(F53:F55)</f>
        <v/>
      </c>
      <c r="G56" s="28" t="inlineStr"/>
      <c r="H56" s="22">
        <f>SUM(H53:H55)</f>
        <v/>
      </c>
      <c r="I56" s="28" t="inlineStr"/>
      <c r="J56" s="22">
        <f>SUM(J53:J55)</f>
        <v/>
      </c>
      <c r="K56" s="28" t="inlineStr"/>
      <c r="L56" s="22">
        <f>SUM(L53:L55)</f>
        <v/>
      </c>
    </row>
  </sheetData>
  <mergeCells count="26">
    <mergeCell ref="A22:D22"/>
    <mergeCell ref="G2:H2"/>
    <mergeCell ref="I2:J2"/>
    <mergeCell ref="B2:B3"/>
    <mergeCell ref="D2:D3"/>
    <mergeCell ref="A10:D10"/>
    <mergeCell ref="A5:L5"/>
    <mergeCell ref="A23:L23"/>
    <mergeCell ref="A30:D30"/>
    <mergeCell ref="A2:A3"/>
    <mergeCell ref="A51:D51"/>
    <mergeCell ref="C2:C3"/>
    <mergeCell ref="A4:L4"/>
    <mergeCell ref="A38:L38"/>
    <mergeCell ref="A52:L52"/>
    <mergeCell ref="A43:L43"/>
    <mergeCell ref="E2:F2"/>
    <mergeCell ref="K2:L2"/>
    <mergeCell ref="A31:L31"/>
    <mergeCell ref="A37:D37"/>
    <mergeCell ref="A56:D56"/>
    <mergeCell ref="A15:L15"/>
    <mergeCell ref="A11:L11"/>
    <mergeCell ref="A1:L1"/>
    <mergeCell ref="A42:D42"/>
    <mergeCell ref="A14:D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0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6" customWidth="1" min="3" max="3"/>
    <col width="7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1" customWidth="1" min="11" max="11"/>
    <col width="13" customWidth="1" min="12" max="12"/>
  </cols>
  <sheetData>
    <row r="1" ht="26" customHeight="1">
      <c r="A1" s="11" t="inlineStr">
        <is>
          <t>공사 내역서</t>
        </is>
      </c>
    </row>
    <row r="2">
      <c r="A2" s="6" t="inlineStr">
        <is>
          <t>품 명</t>
        </is>
      </c>
      <c r="B2" s="6" t="inlineStr">
        <is>
          <t>규 격</t>
        </is>
      </c>
      <c r="C2" s="6" t="inlineStr">
        <is>
          <t>단위</t>
        </is>
      </c>
      <c r="D2" s="6" t="inlineStr">
        <is>
          <t>수량</t>
        </is>
      </c>
      <c r="E2" s="6" t="inlineStr">
        <is>
          <t>재 료 비</t>
        </is>
      </c>
      <c r="F2" s="12" t="n"/>
      <c r="G2" s="6" t="inlineStr">
        <is>
          <t>노 무 비</t>
        </is>
      </c>
      <c r="H2" s="12" t="n"/>
      <c r="I2" s="6" t="inlineStr">
        <is>
          <t>경 비</t>
        </is>
      </c>
      <c r="J2" s="12" t="n"/>
      <c r="K2" s="6" t="inlineStr">
        <is>
          <t>합 계</t>
        </is>
      </c>
      <c r="L2" s="12" t="n"/>
    </row>
    <row r="3">
      <c r="E3" s="6" t="inlineStr">
        <is>
          <t>단가</t>
        </is>
      </c>
      <c r="F3" s="6" t="inlineStr">
        <is>
          <t>금액</t>
        </is>
      </c>
      <c r="G3" s="6" t="inlineStr">
        <is>
          <t>단가</t>
        </is>
      </c>
      <c r="H3" s="6" t="inlineStr">
        <is>
          <t>금액</t>
        </is>
      </c>
      <c r="I3" s="6" t="inlineStr">
        <is>
          <t>단가</t>
        </is>
      </c>
      <c r="J3" s="6" t="inlineStr">
        <is>
          <t>금액</t>
        </is>
      </c>
      <c r="K3" s="6" t="inlineStr">
        <is>
          <t>단가</t>
        </is>
      </c>
      <c r="L3" s="6" t="inlineStr">
        <is>
          <t>금액</t>
        </is>
      </c>
    </row>
    <row r="4">
      <c r="A4" s="23" t="inlineStr">
        <is>
          <t>◆ 전기,통신,소방 설비공사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</row>
    <row r="5">
      <c r="A5" s="24" t="inlineStr">
        <is>
          <t>조명 설비 공사</t>
        </is>
      </c>
      <c r="B5" s="25" t="n"/>
      <c r="C5" s="25" t="n"/>
      <c r="D5" s="25" t="n"/>
      <c r="E5" s="25" t="n"/>
      <c r="F5" s="25" t="n"/>
      <c r="G5" s="25" t="n"/>
      <c r="H5" s="25" t="n"/>
      <c r="I5" s="25" t="n"/>
      <c r="J5" s="25" t="n"/>
      <c r="K5" s="25" t="n"/>
      <c r="L5" s="25" t="n"/>
    </row>
    <row r="6">
      <c r="A6" s="8" t="inlineStr">
        <is>
          <t>제1종 금속가요전선관</t>
        </is>
      </c>
      <c r="B6" s="8" t="inlineStr">
        <is>
          <t>SF16mm</t>
        </is>
      </c>
      <c r="C6" s="7" t="inlineStr">
        <is>
          <t>M</t>
        </is>
      </c>
      <c r="D6" s="26" t="n">
        <v>312</v>
      </c>
      <c r="E6" s="9" t="n">
        <v>800</v>
      </c>
      <c r="F6" s="9">
        <f>TRUNC(E6*D6,0)</f>
        <v/>
      </c>
      <c r="G6" s="9" t="n">
        <v>2000</v>
      </c>
      <c r="H6" s="9">
        <f>TRUNC(G6*D6,0)</f>
        <v/>
      </c>
      <c r="I6" s="9" t="n">
        <v>0</v>
      </c>
      <c r="J6" s="9">
        <f>TRUNC(I6*D6,0)</f>
        <v/>
      </c>
      <c r="K6" s="9">
        <f>TRUNC(E6+G6+I6,0)</f>
        <v/>
      </c>
      <c r="L6" s="10">
        <f>TRUNC(F6+H6+J6,0)</f>
        <v/>
      </c>
    </row>
    <row r="7">
      <c r="A7" s="8" t="inlineStr">
        <is>
          <t>HFIX전선450/750V</t>
        </is>
      </c>
      <c r="B7" s="8" t="inlineStr">
        <is>
          <t>2.5SQ(1.78mm)</t>
        </is>
      </c>
      <c r="C7" s="7" t="inlineStr">
        <is>
          <t>M</t>
        </is>
      </c>
      <c r="D7" s="26" t="n">
        <v>1058</v>
      </c>
      <c r="E7" s="9" t="n">
        <v>900</v>
      </c>
      <c r="F7" s="9">
        <f>TRUNC(E7*D7,0)</f>
        <v/>
      </c>
      <c r="G7" s="9" t="n">
        <v>1500</v>
      </c>
      <c r="H7" s="9">
        <f>TRUNC(G7*D7,0)</f>
        <v/>
      </c>
      <c r="I7" s="9" t="n">
        <v>0</v>
      </c>
      <c r="J7" s="9">
        <f>TRUNC(I7*D7,0)</f>
        <v/>
      </c>
      <c r="K7" s="9">
        <f>TRUNC(E7+G7+I7,0)</f>
        <v/>
      </c>
      <c r="L7" s="10">
        <f>TRUNC(F7+H7+J7,0)</f>
        <v/>
      </c>
    </row>
    <row r="8">
      <c r="A8" s="8" t="inlineStr">
        <is>
          <t>LED 스포트</t>
        </is>
      </c>
      <c r="B8" s="8" t="inlineStr">
        <is>
          <t>4" 8W</t>
        </is>
      </c>
      <c r="C8" s="7" t="inlineStr">
        <is>
          <t>set</t>
        </is>
      </c>
      <c r="D8" s="26" t="n">
        <v>7</v>
      </c>
      <c r="E8" s="9" t="n">
        <v>981</v>
      </c>
      <c r="F8" s="9">
        <f>TRUNC(E8*D8,0)</f>
        <v/>
      </c>
      <c r="G8" s="9" t="n">
        <v>35616</v>
      </c>
      <c r="H8" s="9">
        <f>TRUNC(G8*D8,0)</f>
        <v/>
      </c>
      <c r="I8" s="9" t="n">
        <v>0</v>
      </c>
      <c r="J8" s="9">
        <f>TRUNC(I8*D8,0)</f>
        <v/>
      </c>
      <c r="K8" s="9">
        <f>TRUNC(E8+G8+I8,0)</f>
        <v/>
      </c>
      <c r="L8" s="10">
        <f>TRUNC(F8+H8+J8,0)</f>
        <v/>
      </c>
    </row>
    <row r="9">
      <c r="A9" s="8" t="inlineStr">
        <is>
          <t>LED 다운라이트</t>
        </is>
      </c>
      <c r="B9" s="8" t="inlineStr">
        <is>
          <t>6" 20W</t>
        </is>
      </c>
      <c r="C9" s="7" t="inlineStr">
        <is>
          <t>set</t>
        </is>
      </c>
      <c r="D9" s="26" t="n">
        <v>79</v>
      </c>
      <c r="E9" s="9" t="n">
        <v>1300</v>
      </c>
      <c r="F9" s="9">
        <f>TRUNC(E9*D9,0)</f>
        <v/>
      </c>
      <c r="G9" s="9" t="n">
        <v>47183</v>
      </c>
      <c r="H9" s="9">
        <f>TRUNC(G9*D9,0)</f>
        <v/>
      </c>
      <c r="I9" s="9" t="n">
        <v>0</v>
      </c>
      <c r="J9" s="9">
        <f>TRUNC(I9*D9,0)</f>
        <v/>
      </c>
      <c r="K9" s="9">
        <f>TRUNC(E9+G9+I9,0)</f>
        <v/>
      </c>
      <c r="L9" s="10">
        <f>TRUNC(F9+H9+J9,0)</f>
        <v/>
      </c>
    </row>
    <row r="10">
      <c r="A10" s="8" t="inlineStr">
        <is>
          <t>LED 간접조명 T5</t>
        </is>
      </c>
      <c r="B10" s="8" t="inlineStr">
        <is>
          <t>20W 1200mm 3000K</t>
        </is>
      </c>
      <c r="C10" s="7" t="inlineStr">
        <is>
          <t>set</t>
        </is>
      </c>
      <c r="D10" s="26" t="n">
        <v>20</v>
      </c>
      <c r="E10" s="9" t="n">
        <v>22220</v>
      </c>
      <c r="F10" s="9">
        <f>TRUNC(E10*D10,0)</f>
        <v/>
      </c>
      <c r="G10" s="9" t="n">
        <v>96743</v>
      </c>
      <c r="H10" s="9">
        <f>TRUNC(G10*D10,0)</f>
        <v/>
      </c>
      <c r="I10" s="9" t="n">
        <v>0</v>
      </c>
      <c r="J10" s="9">
        <f>TRUNC(I10*D10,0)</f>
        <v/>
      </c>
      <c r="K10" s="9">
        <f>TRUNC(E10+G10+I10,0)</f>
        <v/>
      </c>
      <c r="L10" s="10">
        <f>TRUNC(F10+H10+J10,0)</f>
        <v/>
      </c>
    </row>
    <row r="11">
      <c r="A11" s="8" t="inlineStr">
        <is>
          <t>전등FLEXIBLE</t>
        </is>
      </c>
      <c r="B11" s="8" t="inlineStr">
        <is>
          <t>16mm</t>
        </is>
      </c>
      <c r="C11" s="7" t="inlineStr">
        <is>
          <t>M</t>
        </is>
      </c>
      <c r="D11" s="26" t="n">
        <v>191</v>
      </c>
      <c r="E11" s="9" t="n">
        <v>7255</v>
      </c>
      <c r="F11" s="9">
        <f>TRUNC(E11*D11,0)</f>
        <v/>
      </c>
      <c r="G11" s="9" t="n">
        <v>31586</v>
      </c>
      <c r="H11" s="9">
        <f>TRUNC(G11*D11,0)</f>
        <v/>
      </c>
      <c r="I11" s="9" t="n">
        <v>0</v>
      </c>
      <c r="J11" s="9">
        <f>TRUNC(I11*D11,0)</f>
        <v/>
      </c>
      <c r="K11" s="9">
        <f>TRUNC(E11+G11+I11,0)</f>
        <v/>
      </c>
      <c r="L11" s="10">
        <f>TRUNC(F11+H11+J11,0)</f>
        <v/>
      </c>
    </row>
    <row r="12">
      <c r="A12" s="8" t="inlineStr">
        <is>
          <t>전등FLEXIBLE CON'N</t>
        </is>
      </c>
      <c r="B12" s="8" t="inlineStr">
        <is>
          <t>16mm</t>
        </is>
      </c>
      <c r="C12" s="7" t="inlineStr">
        <is>
          <t>EA</t>
        </is>
      </c>
      <c r="D12" s="26" t="n">
        <v>174</v>
      </c>
      <c r="E12" s="9" t="n">
        <v>22220</v>
      </c>
      <c r="F12" s="9">
        <f>TRUNC(E12*D12,0)</f>
        <v/>
      </c>
      <c r="G12" s="9" t="n">
        <v>96743</v>
      </c>
      <c r="H12" s="9">
        <f>TRUNC(G12*D12,0)</f>
        <v/>
      </c>
      <c r="I12" s="9" t="n">
        <v>0</v>
      </c>
      <c r="J12" s="9">
        <f>TRUNC(I12*D12,0)</f>
        <v/>
      </c>
      <c r="K12" s="9">
        <f>TRUNC(E12+G12+I12,0)</f>
        <v/>
      </c>
      <c r="L12" s="10">
        <f>TRUNC(F12+H12+J12,0)</f>
        <v/>
      </c>
    </row>
    <row r="13">
      <c r="A13" s="8" t="inlineStr">
        <is>
          <t>SWITCHER  WIDE W/PLATE</t>
        </is>
      </c>
      <c r="B13" s="8" t="inlineStr">
        <is>
          <t>15A 2구</t>
        </is>
      </c>
      <c r="C13" s="7" t="inlineStr">
        <is>
          <t>SET</t>
        </is>
      </c>
      <c r="D13" s="26" t="n">
        <v>8</v>
      </c>
      <c r="E13" s="9" t="n">
        <v>22220</v>
      </c>
      <c r="F13" s="9">
        <f>TRUNC(E13*D13,0)</f>
        <v/>
      </c>
      <c r="G13" s="9" t="n">
        <v>96743</v>
      </c>
      <c r="H13" s="9">
        <f>TRUNC(G13*D13,0)</f>
        <v/>
      </c>
      <c r="I13" s="9" t="n">
        <v>0</v>
      </c>
      <c r="J13" s="9">
        <f>TRUNC(I13*D13,0)</f>
        <v/>
      </c>
      <c r="K13" s="9">
        <f>TRUNC(E13+G13+I13,0)</f>
        <v/>
      </c>
      <c r="L13" s="10">
        <f>TRUNC(F13+H13+J13,0)</f>
        <v/>
      </c>
    </row>
    <row r="14">
      <c r="A14" s="8" t="inlineStr">
        <is>
          <t>SWITCHER  WIDE W/PLATE</t>
        </is>
      </c>
      <c r="B14" s="8" t="inlineStr">
        <is>
          <t>15A 4구</t>
        </is>
      </c>
      <c r="C14" s="7" t="inlineStr">
        <is>
          <t>SET</t>
        </is>
      </c>
      <c r="D14" s="26" t="n">
        <v>1</v>
      </c>
      <c r="E14" s="9" t="n">
        <v>22220</v>
      </c>
      <c r="F14" s="9">
        <f>TRUNC(E14*D14,0)</f>
        <v/>
      </c>
      <c r="G14" s="9" t="n">
        <v>96743</v>
      </c>
      <c r="H14" s="9">
        <f>TRUNC(G14*D14,0)</f>
        <v/>
      </c>
      <c r="I14" s="9" t="n">
        <v>0</v>
      </c>
      <c r="J14" s="9">
        <f>TRUNC(I14*D14,0)</f>
        <v/>
      </c>
      <c r="K14" s="9">
        <f>TRUNC(E14+G14+I14,0)</f>
        <v/>
      </c>
      <c r="L14" s="10">
        <f>TRUNC(F14+H14+J14,0)</f>
        <v/>
      </c>
    </row>
    <row r="15">
      <c r="A15" s="8" t="inlineStr">
        <is>
          <t>8각 BOX</t>
        </is>
      </c>
      <c r="B15" s="8" t="inlineStr">
        <is>
          <t>54mm</t>
        </is>
      </c>
      <c r="C15" s="7" t="inlineStr">
        <is>
          <t>EA</t>
        </is>
      </c>
      <c r="D15" s="26" t="n">
        <v>87</v>
      </c>
      <c r="E15" s="9" t="n">
        <v>0</v>
      </c>
      <c r="F15" s="9">
        <f>TRUNC(E15*D15,0)</f>
        <v/>
      </c>
      <c r="G15" s="9" t="n">
        <v>152015</v>
      </c>
      <c r="H15" s="9">
        <f>TRUNC(G15*D15,0)</f>
        <v/>
      </c>
      <c r="I15" s="9" t="n">
        <v>5371</v>
      </c>
      <c r="J15" s="9">
        <f>TRUNC(I15*D15,0)</f>
        <v/>
      </c>
      <c r="K15" s="9">
        <f>TRUNC(E15+G15+I15,0)</f>
        <v/>
      </c>
      <c r="L15" s="10">
        <f>TRUNC(F15+H15+J15,0)</f>
        <v/>
      </c>
    </row>
    <row r="16">
      <c r="A16" s="8" t="inlineStr">
        <is>
          <t>4각 S/W BOX</t>
        </is>
      </c>
      <c r="B16" s="8" t="inlineStr">
        <is>
          <t>54mm</t>
        </is>
      </c>
      <c r="C16" s="7" t="inlineStr">
        <is>
          <t>EA</t>
        </is>
      </c>
      <c r="D16" s="26" t="n">
        <v>9</v>
      </c>
      <c r="E16" s="9" t="n">
        <v>0</v>
      </c>
      <c r="F16" s="9">
        <f>TRUNC(E16*D16,0)</f>
        <v/>
      </c>
      <c r="G16" s="9" t="n">
        <v>152015</v>
      </c>
      <c r="H16" s="9">
        <f>TRUNC(G16*D16,0)</f>
        <v/>
      </c>
      <c r="I16" s="9" t="n">
        <v>5371</v>
      </c>
      <c r="J16" s="9">
        <f>TRUNC(I16*D16,0)</f>
        <v/>
      </c>
      <c r="K16" s="9">
        <f>TRUNC(E16+G16+I16,0)</f>
        <v/>
      </c>
      <c r="L16" s="10">
        <f>TRUNC(F16+H16+J16,0)</f>
        <v/>
      </c>
    </row>
    <row r="17">
      <c r="A17" s="8" t="inlineStr">
        <is>
          <t>기존 등기구 철거</t>
        </is>
      </c>
      <c r="B17" s="8" t="inlineStr">
        <is>
          <t>다운라이트6"</t>
        </is>
      </c>
      <c r="C17" s="7" t="inlineStr">
        <is>
          <t>EA</t>
        </is>
      </c>
      <c r="D17" s="26" t="n">
        <v>77</v>
      </c>
      <c r="E17" s="9" t="n">
        <v>981</v>
      </c>
      <c r="F17" s="9">
        <f>TRUNC(E17*D17,0)</f>
        <v/>
      </c>
      <c r="G17" s="9" t="n">
        <v>35616</v>
      </c>
      <c r="H17" s="9">
        <f>TRUNC(G17*D17,0)</f>
        <v/>
      </c>
      <c r="I17" s="9" t="n">
        <v>0</v>
      </c>
      <c r="J17" s="9">
        <f>TRUNC(I17*D17,0)</f>
        <v/>
      </c>
      <c r="K17" s="9">
        <f>TRUNC(E17+G17+I17,0)</f>
        <v/>
      </c>
      <c r="L17" s="10">
        <f>TRUNC(F17+H17+J17,0)</f>
        <v/>
      </c>
    </row>
    <row r="18">
      <c r="A18" s="8" t="inlineStr">
        <is>
          <t>배관부속품류</t>
        </is>
      </c>
      <c r="B18" s="8" t="inlineStr">
        <is>
          <t>전선관의15%</t>
        </is>
      </c>
      <c r="C18" s="7" t="inlineStr">
        <is>
          <t>식</t>
        </is>
      </c>
      <c r="D18" s="26" t="n">
        <v>1</v>
      </c>
      <c r="E18" s="9" t="n">
        <v>1004</v>
      </c>
      <c r="F18" s="9">
        <f>TRUNC(E18*D18,0)</f>
        <v/>
      </c>
      <c r="G18" s="9" t="n">
        <v>54664</v>
      </c>
      <c r="H18" s="9">
        <f>TRUNC(G18*D18,0)</f>
        <v/>
      </c>
      <c r="I18" s="9" t="n">
        <v>0</v>
      </c>
      <c r="J18" s="9">
        <f>TRUNC(I18*D18,0)</f>
        <v/>
      </c>
      <c r="K18" s="9">
        <f>TRUNC(E18+G18+I18,0)</f>
        <v/>
      </c>
      <c r="L18" s="10">
        <f>TRUNC(F18+H18+J18,0)</f>
        <v/>
      </c>
    </row>
    <row r="19">
      <c r="A19" s="8" t="inlineStr">
        <is>
          <t>기타 잡자재</t>
        </is>
      </c>
      <c r="B19" s="8" t="inlineStr"/>
      <c r="C19" s="7" t="inlineStr">
        <is>
          <t>식</t>
        </is>
      </c>
      <c r="D19" s="26" t="n">
        <v>1</v>
      </c>
      <c r="E19" s="9" t="n">
        <v>7467</v>
      </c>
      <c r="F19" s="9">
        <f>TRUNC(E19*D19,0)</f>
        <v/>
      </c>
      <c r="G19" s="9" t="n">
        <v>0</v>
      </c>
      <c r="H19" s="9">
        <f>TRUNC(G19*D19,0)</f>
        <v/>
      </c>
      <c r="I19" s="9" t="n">
        <v>0</v>
      </c>
      <c r="J19" s="9">
        <f>TRUNC(I19*D19,0)</f>
        <v/>
      </c>
      <c r="K19" s="9">
        <f>TRUNC(E19+G19+I19,0)</f>
        <v/>
      </c>
      <c r="L19" s="10">
        <f>TRUNC(F19+H19+J19,0)</f>
        <v/>
      </c>
    </row>
    <row r="20">
      <c r="A20" s="8" t="inlineStr">
        <is>
          <t>노무비</t>
        </is>
      </c>
      <c r="B20" s="8" t="inlineStr">
        <is>
          <t>내선전공</t>
        </is>
      </c>
      <c r="C20" s="7" t="inlineStr">
        <is>
          <t>인</t>
        </is>
      </c>
      <c r="D20" s="26" t="n">
        <v>19</v>
      </c>
      <c r="E20" s="9" t="n">
        <v>0</v>
      </c>
      <c r="F20" s="9">
        <f>TRUNC(E20*D20,0)</f>
        <v/>
      </c>
      <c r="G20" s="9" t="n">
        <v>31896</v>
      </c>
      <c r="H20" s="9">
        <f>TRUNC(G20*D20,0)</f>
        <v/>
      </c>
      <c r="I20" s="9" t="n">
        <v>281</v>
      </c>
      <c r="J20" s="9">
        <f>TRUNC(I20*D20,0)</f>
        <v/>
      </c>
      <c r="K20" s="9">
        <f>TRUNC(E20+G20+I20,0)</f>
        <v/>
      </c>
      <c r="L20" s="10">
        <f>TRUNC(F20+H20+J20,0)</f>
        <v/>
      </c>
    </row>
    <row r="21">
      <c r="A21" s="8" t="inlineStr">
        <is>
          <t>공구손료</t>
        </is>
      </c>
      <c r="B21" s="8" t="inlineStr">
        <is>
          <t>노무비의 3%</t>
        </is>
      </c>
      <c r="C21" s="7" t="inlineStr">
        <is>
          <t>식</t>
        </is>
      </c>
      <c r="D21" s="26" t="n">
        <v>1</v>
      </c>
      <c r="E21" s="9" t="n">
        <v>0</v>
      </c>
      <c r="F21" s="9">
        <f>TRUNC(E21*D21,0)</f>
        <v/>
      </c>
      <c r="G21" s="9" t="n">
        <v>0</v>
      </c>
      <c r="H21" s="9">
        <f>TRUNC(G21*D21,0)</f>
        <v/>
      </c>
      <c r="I21" s="9" t="n">
        <v>2321</v>
      </c>
      <c r="J21" s="9">
        <f>TRUNC(I21*D21,0)</f>
        <v/>
      </c>
      <c r="K21" s="9">
        <f>TRUNC(E21+G21+I21,0)</f>
        <v/>
      </c>
      <c r="L21" s="10">
        <f>TRUNC(F21+H21+J21,0)</f>
        <v/>
      </c>
    </row>
    <row r="22">
      <c r="A22" s="21" t="inlineStr">
        <is>
          <t>[ 소  계 ]</t>
        </is>
      </c>
      <c r="B22" s="27" t="n"/>
      <c r="C22" s="27" t="n"/>
      <c r="D22" s="27" t="n"/>
      <c r="E22" s="28" t="inlineStr"/>
      <c r="F22" s="22">
        <f>SUM(F6:F21)</f>
        <v/>
      </c>
      <c r="G22" s="28" t="inlineStr"/>
      <c r="H22" s="22">
        <f>SUM(H6:H21)</f>
        <v/>
      </c>
      <c r="I22" s="28" t="inlineStr"/>
      <c r="J22" s="22">
        <f>SUM(J6:J21)</f>
        <v/>
      </c>
      <c r="K22" s="28" t="inlineStr"/>
      <c r="L22" s="22">
        <f>SUM(L6:L21)</f>
        <v/>
      </c>
    </row>
    <row r="23">
      <c r="A23" s="24" t="inlineStr">
        <is>
          <t>전열 설비 공사</t>
        </is>
      </c>
      <c r="B23" s="25" t="n"/>
      <c r="C23" s="25" t="n"/>
      <c r="D23" s="25" t="n"/>
      <c r="E23" s="25" t="n"/>
      <c r="F23" s="25" t="n"/>
      <c r="G23" s="25" t="n"/>
      <c r="H23" s="25" t="n"/>
      <c r="I23" s="25" t="n"/>
      <c r="J23" s="25" t="n"/>
      <c r="K23" s="25" t="n"/>
      <c r="L23" s="25" t="n"/>
    </row>
    <row r="24">
      <c r="A24" s="8" t="inlineStr">
        <is>
          <t>제1종 금속가요전선관</t>
        </is>
      </c>
      <c r="B24" s="8" t="inlineStr">
        <is>
          <t>SF16mm</t>
        </is>
      </c>
      <c r="C24" s="7" t="inlineStr">
        <is>
          <t>M</t>
        </is>
      </c>
      <c r="D24" s="26" t="n">
        <v>202</v>
      </c>
      <c r="E24" s="9" t="n">
        <v>800</v>
      </c>
      <c r="F24" s="9">
        <f>TRUNC(E24*D24,0)</f>
        <v/>
      </c>
      <c r="G24" s="9" t="n">
        <v>2000</v>
      </c>
      <c r="H24" s="9">
        <f>TRUNC(G24*D24,0)</f>
        <v/>
      </c>
      <c r="I24" s="9" t="n">
        <v>0</v>
      </c>
      <c r="J24" s="9">
        <f>TRUNC(I24*D24,0)</f>
        <v/>
      </c>
      <c r="K24" s="9">
        <f>TRUNC(E24+G24+I24,0)</f>
        <v/>
      </c>
      <c r="L24" s="10">
        <f>TRUNC(F24+H24+J24,0)</f>
        <v/>
      </c>
    </row>
    <row r="25">
      <c r="A25" s="8" t="inlineStr">
        <is>
          <t>HFIX전선450/750V</t>
        </is>
      </c>
      <c r="B25" s="8" t="inlineStr">
        <is>
          <t>2.5SQ(1.78mm)</t>
        </is>
      </c>
      <c r="C25" s="7" t="inlineStr">
        <is>
          <t>M</t>
        </is>
      </c>
      <c r="D25" s="26" t="n">
        <v>607</v>
      </c>
      <c r="E25" s="9" t="n">
        <v>900</v>
      </c>
      <c r="F25" s="9">
        <f>TRUNC(E25*D25,0)</f>
        <v/>
      </c>
      <c r="G25" s="9" t="n">
        <v>1500</v>
      </c>
      <c r="H25" s="9">
        <f>TRUNC(G25*D25,0)</f>
        <v/>
      </c>
      <c r="I25" s="9" t="n">
        <v>0</v>
      </c>
      <c r="J25" s="9">
        <f>TRUNC(I25*D25,0)</f>
        <v/>
      </c>
      <c r="K25" s="9">
        <f>TRUNC(E25+G25+I25,0)</f>
        <v/>
      </c>
      <c r="L25" s="10">
        <f>TRUNC(F25+H25+J25,0)</f>
        <v/>
      </c>
    </row>
    <row r="26">
      <c r="A26" s="8" t="inlineStr">
        <is>
          <t>CONSENT(매입2구접지)</t>
        </is>
      </c>
      <c r="B26" s="8" t="inlineStr">
        <is>
          <t>2P 220V 15A</t>
        </is>
      </c>
      <c r="C26" s="7" t="inlineStr">
        <is>
          <t>SET</t>
        </is>
      </c>
      <c r="D26" s="26" t="n">
        <v>23</v>
      </c>
      <c r="E26" s="9" t="n">
        <v>335</v>
      </c>
      <c r="F26" s="9">
        <f>TRUNC(E26*D26,0)</f>
        <v/>
      </c>
      <c r="G26" s="9" t="n">
        <v>12176</v>
      </c>
      <c r="H26" s="9">
        <f>TRUNC(G26*D26,0)</f>
        <v/>
      </c>
      <c r="I26" s="9" t="n">
        <v>0</v>
      </c>
      <c r="J26" s="9">
        <f>TRUNC(I26*D26,0)</f>
        <v/>
      </c>
      <c r="K26" s="9">
        <f>TRUNC(E26+G26+I26,0)</f>
        <v/>
      </c>
      <c r="L26" s="10">
        <f>TRUNC(F26+H26+J26,0)</f>
        <v/>
      </c>
    </row>
    <row r="27">
      <c r="A27" s="8" t="inlineStr">
        <is>
          <t>4각 BOX승압</t>
        </is>
      </c>
      <c r="B27" s="8" t="inlineStr">
        <is>
          <t>54mm</t>
        </is>
      </c>
      <c r="C27" s="7" t="inlineStr">
        <is>
          <t>EA</t>
        </is>
      </c>
      <c r="D27" s="26" t="n">
        <v>23</v>
      </c>
      <c r="E27" s="9" t="n">
        <v>22220</v>
      </c>
      <c r="F27" s="9">
        <f>TRUNC(E27*D27,0)</f>
        <v/>
      </c>
      <c r="G27" s="9" t="n">
        <v>96743</v>
      </c>
      <c r="H27" s="9">
        <f>TRUNC(G27*D27,0)</f>
        <v/>
      </c>
      <c r="I27" s="9" t="n">
        <v>0</v>
      </c>
      <c r="J27" s="9">
        <f>TRUNC(I27*D27,0)</f>
        <v/>
      </c>
      <c r="K27" s="9">
        <f>TRUNC(E27+G27+I27,0)</f>
        <v/>
      </c>
      <c r="L27" s="10">
        <f>TRUNC(F27+H27+J27,0)</f>
        <v/>
      </c>
    </row>
    <row r="28">
      <c r="A28" s="8" t="inlineStr">
        <is>
          <t>4각 BOX(W/COVER)</t>
        </is>
      </c>
      <c r="B28" s="8" t="inlineStr">
        <is>
          <t>54mm</t>
        </is>
      </c>
      <c r="C28" s="7" t="inlineStr">
        <is>
          <t>EA</t>
        </is>
      </c>
      <c r="D28" s="26" t="n">
        <v>10</v>
      </c>
      <c r="E28" s="9" t="n">
        <v>22220</v>
      </c>
      <c r="F28" s="9">
        <f>TRUNC(E28*D28,0)</f>
        <v/>
      </c>
      <c r="G28" s="9" t="n">
        <v>96743</v>
      </c>
      <c r="H28" s="9">
        <f>TRUNC(G28*D28,0)</f>
        <v/>
      </c>
      <c r="I28" s="9" t="n">
        <v>0</v>
      </c>
      <c r="J28" s="9">
        <f>TRUNC(I28*D28,0)</f>
        <v/>
      </c>
      <c r="K28" s="9">
        <f>TRUNC(E28+G28+I28,0)</f>
        <v/>
      </c>
      <c r="L28" s="10">
        <f>TRUNC(F28+H28+J28,0)</f>
        <v/>
      </c>
    </row>
    <row r="29">
      <c r="A29" s="8" t="inlineStr">
        <is>
          <t>F-CV CABLE</t>
        </is>
      </c>
      <c r="B29" s="8" t="inlineStr">
        <is>
          <t>10SQ*4C</t>
        </is>
      </c>
      <c r="C29" s="7" t="inlineStr">
        <is>
          <t>M</t>
        </is>
      </c>
      <c r="D29" s="26" t="n">
        <v>20</v>
      </c>
      <c r="E29" s="9" t="n">
        <v>7255</v>
      </c>
      <c r="F29" s="9">
        <f>TRUNC(E29*D29,0)</f>
        <v/>
      </c>
      <c r="G29" s="9" t="n">
        <v>31586</v>
      </c>
      <c r="H29" s="9">
        <f>TRUNC(G29*D29,0)</f>
        <v/>
      </c>
      <c r="I29" s="9" t="n">
        <v>0</v>
      </c>
      <c r="J29" s="9">
        <f>TRUNC(I29*D29,0)</f>
        <v/>
      </c>
      <c r="K29" s="9">
        <f>TRUNC(E29+G29+I29,0)</f>
        <v/>
      </c>
      <c r="L29" s="10">
        <f>TRUNC(F29+H29+J29,0)</f>
        <v/>
      </c>
    </row>
    <row r="30">
      <c r="A30" s="8" t="inlineStr">
        <is>
          <t>F-GV</t>
        </is>
      </c>
      <c r="B30" s="8" t="inlineStr">
        <is>
          <t>10SQ</t>
        </is>
      </c>
      <c r="C30" s="7" t="inlineStr">
        <is>
          <t>M</t>
        </is>
      </c>
      <c r="D30" s="26" t="n">
        <v>20</v>
      </c>
      <c r="E30" s="9" t="n">
        <v>62</v>
      </c>
      <c r="F30" s="9">
        <f>TRUNC(E30*D30,0)</f>
        <v/>
      </c>
      <c r="G30" s="9" t="n">
        <v>2293</v>
      </c>
      <c r="H30" s="9">
        <f>TRUNC(G30*D30,0)</f>
        <v/>
      </c>
      <c r="I30" s="9" t="n">
        <v>0</v>
      </c>
      <c r="J30" s="9">
        <f>TRUNC(I30*D30,0)</f>
        <v/>
      </c>
      <c r="K30" s="9">
        <f>TRUNC(E30+G30+I30,0)</f>
        <v/>
      </c>
      <c r="L30" s="10">
        <f>TRUNC(F30+H30+J30,0)</f>
        <v/>
      </c>
    </row>
    <row r="31">
      <c r="A31" s="8" t="inlineStr">
        <is>
          <t>FLEXIBLE TUBE(GW28)</t>
        </is>
      </c>
      <c r="B31" s="8" t="inlineStr">
        <is>
          <t>28mm</t>
        </is>
      </c>
      <c r="C31" s="7" t="inlineStr">
        <is>
          <t>M</t>
        </is>
      </c>
      <c r="D31" s="26" t="n">
        <v>20</v>
      </c>
      <c r="E31" s="9" t="n">
        <v>7255</v>
      </c>
      <c r="F31" s="9">
        <f>TRUNC(E31*D31,0)</f>
        <v/>
      </c>
      <c r="G31" s="9" t="n">
        <v>31586</v>
      </c>
      <c r="H31" s="9">
        <f>TRUNC(G31*D31,0)</f>
        <v/>
      </c>
      <c r="I31" s="9" t="n">
        <v>0</v>
      </c>
      <c r="J31" s="9">
        <f>TRUNC(I31*D31,0)</f>
        <v/>
      </c>
      <c r="K31" s="9">
        <f>TRUNC(E31+G31+I31,0)</f>
        <v/>
      </c>
      <c r="L31" s="10">
        <f>TRUNC(F31+H31+J31,0)</f>
        <v/>
      </c>
    </row>
    <row r="32">
      <c r="A32" s="8" t="inlineStr">
        <is>
          <t>배관부속품류</t>
        </is>
      </c>
      <c r="B32" s="8" t="inlineStr">
        <is>
          <t>전선관의15%</t>
        </is>
      </c>
      <c r="C32" s="7" t="inlineStr">
        <is>
          <t>식</t>
        </is>
      </c>
      <c r="D32" s="26" t="n">
        <v>1</v>
      </c>
      <c r="E32" s="9" t="n">
        <v>1004</v>
      </c>
      <c r="F32" s="9">
        <f>TRUNC(E32*D32,0)</f>
        <v/>
      </c>
      <c r="G32" s="9" t="n">
        <v>54664</v>
      </c>
      <c r="H32" s="9">
        <f>TRUNC(G32*D32,0)</f>
        <v/>
      </c>
      <c r="I32" s="9" t="n">
        <v>0</v>
      </c>
      <c r="J32" s="9">
        <f>TRUNC(I32*D32,0)</f>
        <v/>
      </c>
      <c r="K32" s="9">
        <f>TRUNC(E32+G32+I32,0)</f>
        <v/>
      </c>
      <c r="L32" s="10">
        <f>TRUNC(F32+H32+J32,0)</f>
        <v/>
      </c>
    </row>
    <row r="33">
      <c r="A33" s="8" t="inlineStr">
        <is>
          <t>기타 잡자재</t>
        </is>
      </c>
      <c r="B33" s="8" t="inlineStr"/>
      <c r="C33" s="7" t="inlineStr">
        <is>
          <t>식</t>
        </is>
      </c>
      <c r="D33" s="26" t="n">
        <v>1</v>
      </c>
      <c r="E33" s="9" t="n">
        <v>7467</v>
      </c>
      <c r="F33" s="9">
        <f>TRUNC(E33*D33,0)</f>
        <v/>
      </c>
      <c r="G33" s="9" t="n">
        <v>0</v>
      </c>
      <c r="H33" s="9">
        <f>TRUNC(G33*D33,0)</f>
        <v/>
      </c>
      <c r="I33" s="9" t="n">
        <v>0</v>
      </c>
      <c r="J33" s="9">
        <f>TRUNC(I33*D33,0)</f>
        <v/>
      </c>
      <c r="K33" s="9">
        <f>TRUNC(E33+G33+I33,0)</f>
        <v/>
      </c>
      <c r="L33" s="10">
        <f>TRUNC(F33+H33+J33,0)</f>
        <v/>
      </c>
    </row>
    <row r="34">
      <c r="A34" s="8" t="inlineStr">
        <is>
          <t>노무비</t>
        </is>
      </c>
      <c r="B34" s="8" t="inlineStr">
        <is>
          <t>내선전공</t>
        </is>
      </c>
      <c r="C34" s="7" t="inlineStr">
        <is>
          <t>인</t>
        </is>
      </c>
      <c r="D34" s="26" t="n">
        <v>6</v>
      </c>
      <c r="E34" s="9" t="n">
        <v>0</v>
      </c>
      <c r="F34" s="9">
        <f>TRUNC(E34*D34,0)</f>
        <v/>
      </c>
      <c r="G34" s="9" t="n">
        <v>31896</v>
      </c>
      <c r="H34" s="9">
        <f>TRUNC(G34*D34,0)</f>
        <v/>
      </c>
      <c r="I34" s="9" t="n">
        <v>281</v>
      </c>
      <c r="J34" s="9">
        <f>TRUNC(I34*D34,0)</f>
        <v/>
      </c>
      <c r="K34" s="9">
        <f>TRUNC(E34+G34+I34,0)</f>
        <v/>
      </c>
      <c r="L34" s="10">
        <f>TRUNC(F34+H34+J34,0)</f>
        <v/>
      </c>
    </row>
    <row r="35">
      <c r="A35" s="8" t="inlineStr">
        <is>
          <t>노무비</t>
        </is>
      </c>
      <c r="B35" s="8" t="inlineStr">
        <is>
          <t>저압케이블공</t>
        </is>
      </c>
      <c r="C35" s="7" t="inlineStr">
        <is>
          <t>인</t>
        </is>
      </c>
      <c r="D35" s="26" t="n">
        <v>0.2</v>
      </c>
      <c r="E35" s="9" t="n">
        <v>0</v>
      </c>
      <c r="F35" s="9">
        <f>TRUNC(E35*D35,0)</f>
        <v/>
      </c>
      <c r="G35" s="9" t="n">
        <v>31896</v>
      </c>
      <c r="H35" s="9">
        <f>TRUNC(G35*D35,0)</f>
        <v/>
      </c>
      <c r="I35" s="9" t="n">
        <v>281</v>
      </c>
      <c r="J35" s="9">
        <f>TRUNC(I35*D35,0)</f>
        <v/>
      </c>
      <c r="K35" s="9">
        <f>TRUNC(E35+G35+I35,0)</f>
        <v/>
      </c>
      <c r="L35" s="10">
        <f>TRUNC(F35+H35+J35,0)</f>
        <v/>
      </c>
    </row>
    <row r="36">
      <c r="A36" s="8" t="inlineStr">
        <is>
          <t>공구손료</t>
        </is>
      </c>
      <c r="B36" s="8" t="inlineStr">
        <is>
          <t>노무비의 3%</t>
        </is>
      </c>
      <c r="C36" s="7" t="inlineStr">
        <is>
          <t>식</t>
        </is>
      </c>
      <c r="D36" s="26" t="n">
        <v>1</v>
      </c>
      <c r="E36" s="9" t="n">
        <v>0</v>
      </c>
      <c r="F36" s="9">
        <f>TRUNC(E36*D36,0)</f>
        <v/>
      </c>
      <c r="G36" s="9" t="n">
        <v>0</v>
      </c>
      <c r="H36" s="9">
        <f>TRUNC(G36*D36,0)</f>
        <v/>
      </c>
      <c r="I36" s="9" t="n">
        <v>2321</v>
      </c>
      <c r="J36" s="9">
        <f>TRUNC(I36*D36,0)</f>
        <v/>
      </c>
      <c r="K36" s="9">
        <f>TRUNC(E36+G36+I36,0)</f>
        <v/>
      </c>
      <c r="L36" s="10">
        <f>TRUNC(F36+H36+J36,0)</f>
        <v/>
      </c>
    </row>
    <row r="37">
      <c r="A37" s="21" t="inlineStr">
        <is>
          <t>[ 소  계 ]</t>
        </is>
      </c>
      <c r="B37" s="27" t="n"/>
      <c r="C37" s="27" t="n"/>
      <c r="D37" s="27" t="n"/>
      <c r="E37" s="28" t="inlineStr"/>
      <c r="F37" s="22">
        <f>SUM(F24:F36)</f>
        <v/>
      </c>
      <c r="G37" s="28" t="inlineStr"/>
      <c r="H37" s="22">
        <f>SUM(H24:H36)</f>
        <v/>
      </c>
      <c r="I37" s="28" t="inlineStr"/>
      <c r="J37" s="22">
        <f>SUM(J24:J36)</f>
        <v/>
      </c>
      <c r="K37" s="28" t="inlineStr"/>
      <c r="L37" s="22">
        <f>SUM(L24:L36)</f>
        <v/>
      </c>
    </row>
    <row r="38">
      <c r="A38" s="24" t="inlineStr">
        <is>
          <t>소방 설비공사</t>
        </is>
      </c>
      <c r="B38" s="25" t="n"/>
      <c r="C38" s="25" t="n"/>
      <c r="D38" s="25" t="n"/>
      <c r="E38" s="25" t="n"/>
      <c r="F38" s="25" t="n"/>
      <c r="G38" s="25" t="n"/>
      <c r="H38" s="25" t="n"/>
      <c r="I38" s="25" t="n"/>
      <c r="J38" s="25" t="n"/>
      <c r="K38" s="25" t="n"/>
      <c r="L38" s="25" t="n"/>
    </row>
    <row r="39">
      <c r="A39" s="8" t="inlineStr">
        <is>
          <t>제1종 금속가요전선관</t>
        </is>
      </c>
      <c r="B39" s="8" t="inlineStr">
        <is>
          <t>SF16mm</t>
        </is>
      </c>
      <c r="C39" s="7" t="inlineStr">
        <is>
          <t>M</t>
        </is>
      </c>
      <c r="D39" s="26" t="n">
        <v>121</v>
      </c>
      <c r="E39" s="9" t="n">
        <v>800</v>
      </c>
      <c r="F39" s="9">
        <f>TRUNC(E39*D39,0)</f>
        <v/>
      </c>
      <c r="G39" s="9" t="n">
        <v>2000</v>
      </c>
      <c r="H39" s="9">
        <f>TRUNC(G39*D39,0)</f>
        <v/>
      </c>
      <c r="I39" s="9" t="n">
        <v>0</v>
      </c>
      <c r="J39" s="9">
        <f>TRUNC(I39*D39,0)</f>
        <v/>
      </c>
      <c r="K39" s="9">
        <f>TRUNC(E39+G39+I39,0)</f>
        <v/>
      </c>
      <c r="L39" s="10">
        <f>TRUNC(F39+H39+J39,0)</f>
        <v/>
      </c>
    </row>
    <row r="40">
      <c r="A40" s="8" t="inlineStr">
        <is>
          <t>HFIX전선450/750V</t>
        </is>
      </c>
      <c r="B40" s="8" t="inlineStr">
        <is>
          <t>2.5SQ(1.78mm)</t>
        </is>
      </c>
      <c r="C40" s="7" t="inlineStr">
        <is>
          <t>M</t>
        </is>
      </c>
      <c r="D40" s="26" t="n">
        <v>178</v>
      </c>
      <c r="E40" s="9" t="n">
        <v>900</v>
      </c>
      <c r="F40" s="9">
        <f>TRUNC(E40*D40,0)</f>
        <v/>
      </c>
      <c r="G40" s="9" t="n">
        <v>1500</v>
      </c>
      <c r="H40" s="9">
        <f>TRUNC(G40*D40,0)</f>
        <v/>
      </c>
      <c r="I40" s="9" t="n">
        <v>0</v>
      </c>
      <c r="J40" s="9">
        <f>TRUNC(I40*D40,0)</f>
        <v/>
      </c>
      <c r="K40" s="9">
        <f>TRUNC(E40+G40+I40,0)</f>
        <v/>
      </c>
      <c r="L40" s="10">
        <f>TRUNC(F40+H40+J40,0)</f>
        <v/>
      </c>
    </row>
    <row r="41">
      <c r="A41" s="8" t="inlineStr">
        <is>
          <t>HFIX전선450/750V</t>
        </is>
      </c>
      <c r="B41" s="8" t="inlineStr">
        <is>
          <t>1.5SQ(1.35mm)</t>
        </is>
      </c>
      <c r="C41" s="7" t="inlineStr">
        <is>
          <t>M</t>
        </is>
      </c>
      <c r="D41" s="26" t="n">
        <v>213</v>
      </c>
      <c r="E41" s="9" t="n">
        <v>900</v>
      </c>
      <c r="F41" s="9">
        <f>TRUNC(E41*D41,0)</f>
        <v/>
      </c>
      <c r="G41" s="9" t="n">
        <v>1500</v>
      </c>
      <c r="H41" s="9">
        <f>TRUNC(G41*D41,0)</f>
        <v/>
      </c>
      <c r="I41" s="9" t="n">
        <v>0</v>
      </c>
      <c r="J41" s="9">
        <f>TRUNC(I41*D41,0)</f>
        <v/>
      </c>
      <c r="K41" s="9">
        <f>TRUNC(E41+G41+I41,0)</f>
        <v/>
      </c>
      <c r="L41" s="10">
        <f>TRUNC(F41+H41+J41,0)</f>
        <v/>
      </c>
    </row>
    <row r="42">
      <c r="A42" s="8" t="inlineStr">
        <is>
          <t>피난구유도등</t>
        </is>
      </c>
      <c r="B42" s="8" t="inlineStr">
        <is>
          <t>(중형)</t>
        </is>
      </c>
      <c r="C42" s="7" t="inlineStr">
        <is>
          <t>SET</t>
        </is>
      </c>
      <c r="D42" s="26" t="n">
        <v>10</v>
      </c>
      <c r="E42" s="9" t="n">
        <v>0</v>
      </c>
      <c r="F42" s="9">
        <f>TRUNC(E42*D42,0)</f>
        <v/>
      </c>
      <c r="G42" s="9" t="n">
        <v>2425</v>
      </c>
      <c r="H42" s="9">
        <f>TRUNC(G42*D42,0)</f>
        <v/>
      </c>
      <c r="I42" s="9" t="n">
        <v>0</v>
      </c>
      <c r="J42" s="9">
        <f>TRUNC(I42*D42,0)</f>
        <v/>
      </c>
      <c r="K42" s="9">
        <f>TRUNC(E42+G42+I42,0)</f>
        <v/>
      </c>
      <c r="L42" s="10">
        <f>TRUNC(F42+H42+J42,0)</f>
        <v/>
      </c>
    </row>
    <row r="43">
      <c r="A43" s="8" t="inlineStr">
        <is>
          <t>SPEAKER(사각)</t>
        </is>
      </c>
      <c r="B43" s="8" t="inlineStr">
        <is>
          <t>3W</t>
        </is>
      </c>
      <c r="C43" s="7" t="inlineStr">
        <is>
          <t>SET</t>
        </is>
      </c>
      <c r="D43" s="26" t="n">
        <v>2</v>
      </c>
      <c r="E43" s="9" t="n">
        <v>0</v>
      </c>
      <c r="F43" s="9">
        <f>TRUNC(E43*D43,0)</f>
        <v/>
      </c>
      <c r="G43" s="9" t="n">
        <v>94652</v>
      </c>
      <c r="H43" s="9">
        <f>TRUNC(G43*D43,0)</f>
        <v/>
      </c>
      <c r="I43" s="9" t="n">
        <v>0</v>
      </c>
      <c r="J43" s="9">
        <f>TRUNC(I43*D43,0)</f>
        <v/>
      </c>
      <c r="K43" s="9">
        <f>TRUNC(E43+G43+I43,0)</f>
        <v/>
      </c>
      <c r="L43" s="10">
        <f>TRUNC(F43+H43+J43,0)</f>
        <v/>
      </c>
    </row>
    <row r="44">
      <c r="A44" s="8" t="inlineStr">
        <is>
          <t>감지기(스포트형)</t>
        </is>
      </c>
      <c r="B44" s="8" t="inlineStr">
        <is>
          <t>차동식</t>
        </is>
      </c>
      <c r="C44" s="7" t="inlineStr">
        <is>
          <t>SET</t>
        </is>
      </c>
      <c r="D44" s="26" t="n">
        <v>8</v>
      </c>
      <c r="E44" s="9" t="n">
        <v>22220</v>
      </c>
      <c r="F44" s="9">
        <f>TRUNC(E44*D44,0)</f>
        <v/>
      </c>
      <c r="G44" s="9" t="n">
        <v>96743</v>
      </c>
      <c r="H44" s="9">
        <f>TRUNC(G44*D44,0)</f>
        <v/>
      </c>
      <c r="I44" s="9" t="n">
        <v>0</v>
      </c>
      <c r="J44" s="9">
        <f>TRUNC(I44*D44,0)</f>
        <v/>
      </c>
      <c r="K44" s="9">
        <f>TRUNC(E44+G44+I44,0)</f>
        <v/>
      </c>
      <c r="L44" s="10">
        <f>TRUNC(F44+H44+J44,0)</f>
        <v/>
      </c>
    </row>
    <row r="45">
      <c r="A45" s="8" t="inlineStr">
        <is>
          <t>감지기(스포트형)</t>
        </is>
      </c>
      <c r="B45" s="8" t="inlineStr">
        <is>
          <t>연기식</t>
        </is>
      </c>
      <c r="C45" s="7" t="inlineStr">
        <is>
          <t>SET</t>
        </is>
      </c>
      <c r="D45" s="26" t="n">
        <v>2</v>
      </c>
      <c r="E45" s="9" t="n">
        <v>22220</v>
      </c>
      <c r="F45" s="9">
        <f>TRUNC(E45*D45,0)</f>
        <v/>
      </c>
      <c r="G45" s="9" t="n">
        <v>96743</v>
      </c>
      <c r="H45" s="9">
        <f>TRUNC(G45*D45,0)</f>
        <v/>
      </c>
      <c r="I45" s="9" t="n">
        <v>0</v>
      </c>
      <c r="J45" s="9">
        <f>TRUNC(I45*D45,0)</f>
        <v/>
      </c>
      <c r="K45" s="9">
        <f>TRUNC(E45+G45+I45,0)</f>
        <v/>
      </c>
      <c r="L45" s="10">
        <f>TRUNC(F45+H45+J45,0)</f>
        <v/>
      </c>
    </row>
    <row r="46">
      <c r="A46" s="8" t="inlineStr">
        <is>
          <t>소화기(ABC)</t>
        </is>
      </c>
      <c r="B46" s="8" t="inlineStr">
        <is>
          <t>3.3KG</t>
        </is>
      </c>
      <c r="C46" s="7" t="inlineStr">
        <is>
          <t>EA</t>
        </is>
      </c>
      <c r="D46" s="26" t="n">
        <v>9</v>
      </c>
      <c r="E46" s="9" t="n">
        <v>19968</v>
      </c>
      <c r="F46" s="9">
        <f>TRUNC(E46*D46,0)</f>
        <v/>
      </c>
      <c r="G46" s="9" t="n">
        <v>0</v>
      </c>
      <c r="H46" s="9">
        <f>TRUNC(G46*D46,0)</f>
        <v/>
      </c>
      <c r="I46" s="9" t="n">
        <v>0</v>
      </c>
      <c r="J46" s="9">
        <f>TRUNC(I46*D46,0)</f>
        <v/>
      </c>
      <c r="K46" s="9">
        <f>TRUNC(E46+G46+I46,0)</f>
        <v/>
      </c>
      <c r="L46" s="10">
        <f>TRUNC(F46+H46+J46,0)</f>
        <v/>
      </c>
    </row>
    <row r="47">
      <c r="A47" s="8" t="inlineStr">
        <is>
          <t>전등FLEXIBLE</t>
        </is>
      </c>
      <c r="B47" s="8" t="inlineStr">
        <is>
          <t>16mm</t>
        </is>
      </c>
      <c r="C47" s="7" t="inlineStr">
        <is>
          <t>M</t>
        </is>
      </c>
      <c r="D47" s="26" t="n">
        <v>16</v>
      </c>
      <c r="E47" s="9" t="n">
        <v>7255</v>
      </c>
      <c r="F47" s="9">
        <f>TRUNC(E47*D47,0)</f>
        <v/>
      </c>
      <c r="G47" s="9" t="n">
        <v>31586</v>
      </c>
      <c r="H47" s="9">
        <f>TRUNC(G47*D47,0)</f>
        <v/>
      </c>
      <c r="I47" s="9" t="n">
        <v>0</v>
      </c>
      <c r="J47" s="9">
        <f>TRUNC(I47*D47,0)</f>
        <v/>
      </c>
      <c r="K47" s="9">
        <f>TRUNC(E47+G47+I47,0)</f>
        <v/>
      </c>
      <c r="L47" s="10">
        <f>TRUNC(F47+H47+J47,0)</f>
        <v/>
      </c>
    </row>
    <row r="48">
      <c r="A48" s="8" t="inlineStr">
        <is>
          <t>전등FLEXIBLE CON'N</t>
        </is>
      </c>
      <c r="B48" s="8" t="inlineStr">
        <is>
          <t>16mm</t>
        </is>
      </c>
      <c r="C48" s="7" t="inlineStr">
        <is>
          <t>EA</t>
        </is>
      </c>
      <c r="D48" s="26" t="n">
        <v>16</v>
      </c>
      <c r="E48" s="9" t="n">
        <v>22220</v>
      </c>
      <c r="F48" s="9">
        <f>TRUNC(E48*D48,0)</f>
        <v/>
      </c>
      <c r="G48" s="9" t="n">
        <v>96743</v>
      </c>
      <c r="H48" s="9">
        <f>TRUNC(G48*D48,0)</f>
        <v/>
      </c>
      <c r="I48" s="9" t="n">
        <v>0</v>
      </c>
      <c r="J48" s="9">
        <f>TRUNC(I48*D48,0)</f>
        <v/>
      </c>
      <c r="K48" s="9">
        <f>TRUNC(E48+G48+I48,0)</f>
        <v/>
      </c>
      <c r="L48" s="10">
        <f>TRUNC(F48+H48+J48,0)</f>
        <v/>
      </c>
    </row>
    <row r="49">
      <c r="A49" s="8" t="inlineStr">
        <is>
          <t>8각 BOX</t>
        </is>
      </c>
      <c r="B49" s="8" t="inlineStr">
        <is>
          <t>54mm</t>
        </is>
      </c>
      <c r="C49" s="7" t="inlineStr">
        <is>
          <t>EA</t>
        </is>
      </c>
      <c r="D49" s="26" t="n">
        <v>8</v>
      </c>
      <c r="E49" s="9" t="n">
        <v>0</v>
      </c>
      <c r="F49" s="9">
        <f>TRUNC(E49*D49,0)</f>
        <v/>
      </c>
      <c r="G49" s="9" t="n">
        <v>152015</v>
      </c>
      <c r="H49" s="9">
        <f>TRUNC(G49*D49,0)</f>
        <v/>
      </c>
      <c r="I49" s="9" t="n">
        <v>5371</v>
      </c>
      <c r="J49" s="9">
        <f>TRUNC(I49*D49,0)</f>
        <v/>
      </c>
      <c r="K49" s="9">
        <f>TRUNC(E49+G49+I49,0)</f>
        <v/>
      </c>
      <c r="L49" s="10">
        <f>TRUNC(F49+H49+J49,0)</f>
        <v/>
      </c>
    </row>
    <row r="50">
      <c r="A50" s="8" t="inlineStr">
        <is>
          <t>4각 BOX</t>
        </is>
      </c>
      <c r="B50" s="8" t="inlineStr">
        <is>
          <t>54mm</t>
        </is>
      </c>
      <c r="C50" s="7" t="inlineStr">
        <is>
          <t>EA</t>
        </is>
      </c>
      <c r="D50" s="26" t="n">
        <v>10</v>
      </c>
      <c r="E50" s="9" t="n">
        <v>0</v>
      </c>
      <c r="F50" s="9">
        <f>TRUNC(E50*D50,0)</f>
        <v/>
      </c>
      <c r="G50" s="9" t="n">
        <v>152015</v>
      </c>
      <c r="H50" s="9">
        <f>TRUNC(G50*D50,0)</f>
        <v/>
      </c>
      <c r="I50" s="9" t="n">
        <v>5371</v>
      </c>
      <c r="J50" s="9">
        <f>TRUNC(I50*D50,0)</f>
        <v/>
      </c>
      <c r="K50" s="9">
        <f>TRUNC(E50+G50+I50,0)</f>
        <v/>
      </c>
      <c r="L50" s="10">
        <f>TRUNC(F50+H50+J50,0)</f>
        <v/>
      </c>
    </row>
    <row r="51">
      <c r="A51" s="8" t="inlineStr">
        <is>
          <t>배관부속품류</t>
        </is>
      </c>
      <c r="B51" s="8" t="inlineStr">
        <is>
          <t>전선관의15%</t>
        </is>
      </c>
      <c r="C51" s="7" t="inlineStr">
        <is>
          <t>식</t>
        </is>
      </c>
      <c r="D51" s="26" t="n">
        <v>1</v>
      </c>
      <c r="E51" s="9" t="n">
        <v>1004</v>
      </c>
      <c r="F51" s="9">
        <f>TRUNC(E51*D51,0)</f>
        <v/>
      </c>
      <c r="G51" s="9" t="n">
        <v>54664</v>
      </c>
      <c r="H51" s="9">
        <f>TRUNC(G51*D51,0)</f>
        <v/>
      </c>
      <c r="I51" s="9" t="n">
        <v>0</v>
      </c>
      <c r="J51" s="9">
        <f>TRUNC(I51*D51,0)</f>
        <v/>
      </c>
      <c r="K51" s="9">
        <f>TRUNC(E51+G51+I51,0)</f>
        <v/>
      </c>
      <c r="L51" s="10">
        <f>TRUNC(F51+H51+J51,0)</f>
        <v/>
      </c>
    </row>
    <row r="52">
      <c r="A52" s="8" t="inlineStr">
        <is>
          <t>기타 잡자재</t>
        </is>
      </c>
      <c r="B52" s="8" t="inlineStr"/>
      <c r="C52" s="7" t="inlineStr">
        <is>
          <t>식</t>
        </is>
      </c>
      <c r="D52" s="26" t="n">
        <v>1</v>
      </c>
      <c r="E52" s="9" t="n">
        <v>7467</v>
      </c>
      <c r="F52" s="9">
        <f>TRUNC(E52*D52,0)</f>
        <v/>
      </c>
      <c r="G52" s="9" t="n">
        <v>0</v>
      </c>
      <c r="H52" s="9">
        <f>TRUNC(G52*D52,0)</f>
        <v/>
      </c>
      <c r="I52" s="9" t="n">
        <v>0</v>
      </c>
      <c r="J52" s="9">
        <f>TRUNC(I52*D52,0)</f>
        <v/>
      </c>
      <c r="K52" s="9">
        <f>TRUNC(E52+G52+I52,0)</f>
        <v/>
      </c>
      <c r="L52" s="10">
        <f>TRUNC(F52+H52+J52,0)</f>
        <v/>
      </c>
    </row>
    <row r="53">
      <c r="A53" s="8" t="inlineStr">
        <is>
          <t>노무비</t>
        </is>
      </c>
      <c r="B53" s="8" t="inlineStr">
        <is>
          <t>내선전공</t>
        </is>
      </c>
      <c r="C53" s="7" t="inlineStr">
        <is>
          <t>인</t>
        </is>
      </c>
      <c r="D53" s="26" t="n">
        <v>4</v>
      </c>
      <c r="E53" s="9" t="n">
        <v>0</v>
      </c>
      <c r="F53" s="9">
        <f>TRUNC(E53*D53,0)</f>
        <v/>
      </c>
      <c r="G53" s="9" t="n">
        <v>31896</v>
      </c>
      <c r="H53" s="9">
        <f>TRUNC(G53*D53,0)</f>
        <v/>
      </c>
      <c r="I53" s="9" t="n">
        <v>281</v>
      </c>
      <c r="J53" s="9">
        <f>TRUNC(I53*D53,0)</f>
        <v/>
      </c>
      <c r="K53" s="9">
        <f>TRUNC(E53+G53+I53,0)</f>
        <v/>
      </c>
      <c r="L53" s="10">
        <f>TRUNC(F53+H53+J53,0)</f>
        <v/>
      </c>
    </row>
    <row r="54">
      <c r="A54" s="8" t="inlineStr">
        <is>
          <t>공구손료</t>
        </is>
      </c>
      <c r="B54" s="8" t="inlineStr">
        <is>
          <t>노무비의 3%</t>
        </is>
      </c>
      <c r="C54" s="7" t="inlineStr">
        <is>
          <t>식</t>
        </is>
      </c>
      <c r="D54" s="26" t="n">
        <v>1</v>
      </c>
      <c r="E54" s="9" t="n">
        <v>0</v>
      </c>
      <c r="F54" s="9">
        <f>TRUNC(E54*D54,0)</f>
        <v/>
      </c>
      <c r="G54" s="9" t="n">
        <v>0</v>
      </c>
      <c r="H54" s="9">
        <f>TRUNC(G54*D54,0)</f>
        <v/>
      </c>
      <c r="I54" s="9" t="n">
        <v>2321</v>
      </c>
      <c r="J54" s="9">
        <f>TRUNC(I54*D54,0)</f>
        <v/>
      </c>
      <c r="K54" s="9">
        <f>TRUNC(E54+G54+I54,0)</f>
        <v/>
      </c>
      <c r="L54" s="10">
        <f>TRUNC(F54+H54+J54,0)</f>
        <v/>
      </c>
    </row>
    <row r="55">
      <c r="A55" s="21" t="inlineStr">
        <is>
          <t>[ 소  계 ]</t>
        </is>
      </c>
      <c r="B55" s="27" t="n"/>
      <c r="C55" s="27" t="n"/>
      <c r="D55" s="27" t="n"/>
      <c r="E55" s="28" t="inlineStr"/>
      <c r="F55" s="22">
        <f>SUM(F39:F54)</f>
        <v/>
      </c>
      <c r="G55" s="28" t="inlineStr"/>
      <c r="H55" s="22">
        <f>SUM(H39:H54)</f>
        <v/>
      </c>
      <c r="I55" s="28" t="inlineStr"/>
      <c r="J55" s="22">
        <f>SUM(J39:J54)</f>
        <v/>
      </c>
      <c r="K55" s="28" t="inlineStr"/>
      <c r="L55" s="22">
        <f>SUM(L39:L54)</f>
        <v/>
      </c>
    </row>
    <row r="56">
      <c r="A56" s="24" t="inlineStr">
        <is>
          <t>통신 설비 공사</t>
        </is>
      </c>
      <c r="B56" s="25" t="n"/>
      <c r="C56" s="25" t="n"/>
      <c r="D56" s="25" t="n"/>
      <c r="E56" s="25" t="n"/>
      <c r="F56" s="25" t="n"/>
      <c r="G56" s="25" t="n"/>
      <c r="H56" s="25" t="n"/>
      <c r="I56" s="25" t="n"/>
      <c r="J56" s="25" t="n"/>
      <c r="K56" s="25" t="n"/>
      <c r="L56" s="25" t="n"/>
    </row>
    <row r="57">
      <c r="A57" s="8" t="inlineStr">
        <is>
          <t>제1종 금속가요전선관</t>
        </is>
      </c>
      <c r="B57" s="8" t="inlineStr">
        <is>
          <t>SF16mm</t>
        </is>
      </c>
      <c r="C57" s="7" t="inlineStr">
        <is>
          <t>M</t>
        </is>
      </c>
      <c r="D57" s="26" t="n">
        <v>123</v>
      </c>
      <c r="E57" s="9" t="n">
        <v>800</v>
      </c>
      <c r="F57" s="9">
        <f>TRUNC(E57*D57,0)</f>
        <v/>
      </c>
      <c r="G57" s="9" t="n">
        <v>2000</v>
      </c>
      <c r="H57" s="9">
        <f>TRUNC(G57*D57,0)</f>
        <v/>
      </c>
      <c r="I57" s="9" t="n">
        <v>0</v>
      </c>
      <c r="J57" s="9">
        <f>TRUNC(I57*D57,0)</f>
        <v/>
      </c>
      <c r="K57" s="9">
        <f>TRUNC(E57+G57+I57,0)</f>
        <v/>
      </c>
      <c r="L57" s="10">
        <f>TRUNC(F57+H57+J57,0)</f>
        <v/>
      </c>
    </row>
    <row r="58">
      <c r="A58" s="8" t="inlineStr">
        <is>
          <t>UTP CABLE CAT-6</t>
        </is>
      </c>
      <c r="B58" s="8" t="inlineStr">
        <is>
          <t>0.5mm*4P</t>
        </is>
      </c>
      <c r="C58" s="7" t="inlineStr">
        <is>
          <t>M</t>
        </is>
      </c>
      <c r="D58" s="26" t="n">
        <v>154</v>
      </c>
      <c r="E58" s="9" t="n">
        <v>500</v>
      </c>
      <c r="F58" s="9">
        <f>TRUNC(E58*D58,0)</f>
        <v/>
      </c>
      <c r="G58" s="9" t="n">
        <v>1100</v>
      </c>
      <c r="H58" s="9">
        <f>TRUNC(G58*D58,0)</f>
        <v/>
      </c>
      <c r="I58" s="9" t="n">
        <v>0</v>
      </c>
      <c r="J58" s="9">
        <f>TRUNC(I58*D58,0)</f>
        <v/>
      </c>
      <c r="K58" s="9">
        <f>TRUNC(E58+G58+I58,0)</f>
        <v/>
      </c>
      <c r="L58" s="10">
        <f>TRUNC(F58+H58+J58,0)</f>
        <v/>
      </c>
    </row>
    <row r="59">
      <c r="A59" s="8" t="inlineStr">
        <is>
          <t>MODUIAR JACK</t>
        </is>
      </c>
      <c r="B59" s="8" t="inlineStr">
        <is>
          <t>1PORT CAT-5</t>
        </is>
      </c>
      <c r="C59" s="7" t="inlineStr">
        <is>
          <t>EA</t>
        </is>
      </c>
      <c r="D59" s="26" t="n">
        <v>13</v>
      </c>
      <c r="E59" s="9" t="n">
        <v>22220</v>
      </c>
      <c r="F59" s="9">
        <f>TRUNC(E59*D59,0)</f>
        <v/>
      </c>
      <c r="G59" s="9" t="n">
        <v>96743</v>
      </c>
      <c r="H59" s="9">
        <f>TRUNC(G59*D59,0)</f>
        <v/>
      </c>
      <c r="I59" s="9" t="n">
        <v>0</v>
      </c>
      <c r="J59" s="9">
        <f>TRUNC(I59*D59,0)</f>
        <v/>
      </c>
      <c r="K59" s="9">
        <f>TRUNC(E59+G59+I59,0)</f>
        <v/>
      </c>
      <c r="L59" s="10">
        <f>TRUNC(F59+H59+J59,0)</f>
        <v/>
      </c>
    </row>
    <row r="60">
      <c r="A60" s="8" t="inlineStr">
        <is>
          <t>무선공유기</t>
        </is>
      </c>
      <c r="B60" s="8" t="inlineStr"/>
      <c r="C60" s="7" t="inlineStr">
        <is>
          <t>SET</t>
        </is>
      </c>
      <c r="D60" s="26" t="n">
        <v>1</v>
      </c>
      <c r="E60" s="9" t="n">
        <v>22220</v>
      </c>
      <c r="F60" s="9">
        <f>TRUNC(E60*D60,0)</f>
        <v/>
      </c>
      <c r="G60" s="9" t="n">
        <v>96743</v>
      </c>
      <c r="H60" s="9">
        <f>TRUNC(G60*D60,0)</f>
        <v/>
      </c>
      <c r="I60" s="9" t="n">
        <v>0</v>
      </c>
      <c r="J60" s="9">
        <f>TRUNC(I60*D60,0)</f>
        <v/>
      </c>
      <c r="K60" s="9">
        <f>TRUNC(E60+G60+I60,0)</f>
        <v/>
      </c>
      <c r="L60" s="10">
        <f>TRUNC(F60+H60+J60,0)</f>
        <v/>
      </c>
    </row>
    <row r="61">
      <c r="A61" s="8" t="inlineStr">
        <is>
          <t>통신단자함</t>
        </is>
      </c>
      <c r="B61" s="8" t="inlineStr">
        <is>
          <t>S/W HUB 16PORT</t>
        </is>
      </c>
      <c r="C61" s="7" t="inlineStr">
        <is>
          <t>SET</t>
        </is>
      </c>
      <c r="D61" s="26" t="n">
        <v>1</v>
      </c>
      <c r="E61" s="9" t="n">
        <v>9839</v>
      </c>
      <c r="F61" s="9">
        <f>TRUNC(E61*D61,0)</f>
        <v/>
      </c>
      <c r="G61" s="9" t="n">
        <v>356998</v>
      </c>
      <c r="H61" s="9">
        <f>TRUNC(G61*D61,0)</f>
        <v/>
      </c>
      <c r="I61" s="9" t="n">
        <v>0</v>
      </c>
      <c r="J61" s="9">
        <f>TRUNC(I61*D61,0)</f>
        <v/>
      </c>
      <c r="K61" s="9">
        <f>TRUNC(E61+G61+I61,0)</f>
        <v/>
      </c>
      <c r="L61" s="10">
        <f>TRUNC(F61+H61+J61,0)</f>
        <v/>
      </c>
    </row>
    <row r="62">
      <c r="A62" s="8" t="inlineStr">
        <is>
          <t>결선및시운전</t>
        </is>
      </c>
      <c r="B62" s="8" t="inlineStr"/>
      <c r="C62" s="7" t="inlineStr">
        <is>
          <t>식</t>
        </is>
      </c>
      <c r="D62" s="26" t="n">
        <v>1</v>
      </c>
      <c r="E62" s="9" t="n">
        <v>0</v>
      </c>
      <c r="F62" s="9">
        <f>TRUNC(E62*D62,0)</f>
        <v/>
      </c>
      <c r="G62" s="9" t="n">
        <v>24857</v>
      </c>
      <c r="H62" s="9">
        <f>TRUNC(G62*D62,0)</f>
        <v/>
      </c>
      <c r="I62" s="9" t="n">
        <v>0</v>
      </c>
      <c r="J62" s="9">
        <f>TRUNC(I62*D62,0)</f>
        <v/>
      </c>
      <c r="K62" s="9">
        <f>TRUNC(E62+G62+I62,0)</f>
        <v/>
      </c>
      <c r="L62" s="10">
        <f>TRUNC(F62+H62+J62,0)</f>
        <v/>
      </c>
    </row>
    <row r="63">
      <c r="A63" s="8" t="inlineStr">
        <is>
          <t>스피커</t>
        </is>
      </c>
      <c r="B63" s="8" t="inlineStr"/>
      <c r="C63" s="7" t="inlineStr">
        <is>
          <t>식</t>
        </is>
      </c>
      <c r="D63" s="26" t="n">
        <v>1</v>
      </c>
      <c r="E63" s="9" t="n">
        <v>22220</v>
      </c>
      <c r="F63" s="9">
        <f>TRUNC(E63*D63,0)</f>
        <v/>
      </c>
      <c r="G63" s="9" t="n">
        <v>96743</v>
      </c>
      <c r="H63" s="9">
        <f>TRUNC(G63*D63,0)</f>
        <v/>
      </c>
      <c r="I63" s="9" t="n">
        <v>0</v>
      </c>
      <c r="J63" s="9">
        <f>TRUNC(I63*D63,0)</f>
        <v/>
      </c>
      <c r="K63" s="9">
        <f>TRUNC(E63+G63+I63,0)</f>
        <v/>
      </c>
      <c r="L63" s="10">
        <f>TRUNC(F63+H63+J63,0)</f>
        <v/>
      </c>
    </row>
    <row r="64">
      <c r="A64" s="8" t="inlineStr">
        <is>
          <t>통신사 와이파이 중계기</t>
        </is>
      </c>
      <c r="B64" s="8" t="inlineStr"/>
      <c r="C64" s="7" t="inlineStr">
        <is>
          <t>식</t>
        </is>
      </c>
      <c r="D64" s="26" t="n">
        <v>1</v>
      </c>
      <c r="E64" s="9" t="n">
        <v>2723</v>
      </c>
      <c r="F64" s="9">
        <f>TRUNC(E64*D64,0)</f>
        <v/>
      </c>
      <c r="G64" s="9" t="n">
        <v>12613</v>
      </c>
      <c r="H64" s="9">
        <f>TRUNC(G64*D64,0)</f>
        <v/>
      </c>
      <c r="I64" s="9" t="n">
        <v>0</v>
      </c>
      <c r="J64" s="9">
        <f>TRUNC(I64*D64,0)</f>
        <v/>
      </c>
      <c r="K64" s="9">
        <f>TRUNC(E64+G64+I64,0)</f>
        <v/>
      </c>
      <c r="L64" s="10">
        <f>TRUNC(F64+H64+J64,0)</f>
        <v/>
      </c>
    </row>
    <row r="65">
      <c r="A65" s="8" t="inlineStr">
        <is>
          <t>배관부속품류</t>
        </is>
      </c>
      <c r="B65" s="8" t="inlineStr">
        <is>
          <t>전선관의15%</t>
        </is>
      </c>
      <c r="C65" s="7" t="inlineStr">
        <is>
          <t>식</t>
        </is>
      </c>
      <c r="D65" s="26" t="n">
        <v>1</v>
      </c>
      <c r="E65" s="9" t="n">
        <v>1004</v>
      </c>
      <c r="F65" s="9">
        <f>TRUNC(E65*D65,0)</f>
        <v/>
      </c>
      <c r="G65" s="9" t="n">
        <v>54664</v>
      </c>
      <c r="H65" s="9">
        <f>TRUNC(G65*D65,0)</f>
        <v/>
      </c>
      <c r="I65" s="9" t="n">
        <v>0</v>
      </c>
      <c r="J65" s="9">
        <f>TRUNC(I65*D65,0)</f>
        <v/>
      </c>
      <c r="K65" s="9">
        <f>TRUNC(E65+G65+I65,0)</f>
        <v/>
      </c>
      <c r="L65" s="10">
        <f>TRUNC(F65+H65+J65,0)</f>
        <v/>
      </c>
    </row>
    <row r="66">
      <c r="A66" s="8" t="inlineStr">
        <is>
          <t>기타 잡자재</t>
        </is>
      </c>
      <c r="B66" s="8" t="inlineStr"/>
      <c r="C66" s="7" t="inlineStr">
        <is>
          <t>식</t>
        </is>
      </c>
      <c r="D66" s="26" t="n">
        <v>1</v>
      </c>
      <c r="E66" s="9" t="n">
        <v>7467</v>
      </c>
      <c r="F66" s="9">
        <f>TRUNC(E66*D66,0)</f>
        <v/>
      </c>
      <c r="G66" s="9" t="n">
        <v>0</v>
      </c>
      <c r="H66" s="9">
        <f>TRUNC(G66*D66,0)</f>
        <v/>
      </c>
      <c r="I66" s="9" t="n">
        <v>0</v>
      </c>
      <c r="J66" s="9">
        <f>TRUNC(I66*D66,0)</f>
        <v/>
      </c>
      <c r="K66" s="9">
        <f>TRUNC(E66+G66+I66,0)</f>
        <v/>
      </c>
      <c r="L66" s="10">
        <f>TRUNC(F66+H66+J66,0)</f>
        <v/>
      </c>
    </row>
    <row r="67">
      <c r="A67" s="8" t="inlineStr">
        <is>
          <t>노무비</t>
        </is>
      </c>
      <c r="B67" s="8" t="inlineStr">
        <is>
          <t>통신내선전공</t>
        </is>
      </c>
      <c r="C67" s="7" t="inlineStr">
        <is>
          <t>인</t>
        </is>
      </c>
      <c r="D67" s="26" t="n">
        <v>1</v>
      </c>
      <c r="E67" s="9" t="n">
        <v>0</v>
      </c>
      <c r="F67" s="9">
        <f>TRUNC(E67*D67,0)</f>
        <v/>
      </c>
      <c r="G67" s="9" t="n">
        <v>31896</v>
      </c>
      <c r="H67" s="9">
        <f>TRUNC(G67*D67,0)</f>
        <v/>
      </c>
      <c r="I67" s="9" t="n">
        <v>281</v>
      </c>
      <c r="J67" s="9">
        <f>TRUNC(I67*D67,0)</f>
        <v/>
      </c>
      <c r="K67" s="9">
        <f>TRUNC(E67+G67+I67,0)</f>
        <v/>
      </c>
      <c r="L67" s="10">
        <f>TRUNC(F67+H67+J67,0)</f>
        <v/>
      </c>
    </row>
    <row r="68">
      <c r="A68" s="8" t="inlineStr">
        <is>
          <t>노무비</t>
        </is>
      </c>
      <c r="B68" s="8" t="inlineStr">
        <is>
          <t>통신케이블공</t>
        </is>
      </c>
      <c r="C68" s="7" t="inlineStr">
        <is>
          <t>인</t>
        </is>
      </c>
      <c r="D68" s="26" t="n">
        <v>1</v>
      </c>
      <c r="E68" s="9" t="n">
        <v>0</v>
      </c>
      <c r="F68" s="9">
        <f>TRUNC(E68*D68,0)</f>
        <v/>
      </c>
      <c r="G68" s="9" t="n">
        <v>31896</v>
      </c>
      <c r="H68" s="9">
        <f>TRUNC(G68*D68,0)</f>
        <v/>
      </c>
      <c r="I68" s="9" t="n">
        <v>281</v>
      </c>
      <c r="J68" s="9">
        <f>TRUNC(I68*D68,0)</f>
        <v/>
      </c>
      <c r="K68" s="9">
        <f>TRUNC(E68+G68+I68,0)</f>
        <v/>
      </c>
      <c r="L68" s="10">
        <f>TRUNC(F68+H68+J68,0)</f>
        <v/>
      </c>
    </row>
    <row r="69">
      <c r="A69" s="8" t="inlineStr">
        <is>
          <t>공구손료</t>
        </is>
      </c>
      <c r="B69" s="8" t="inlineStr">
        <is>
          <t>노무비의 3%</t>
        </is>
      </c>
      <c r="C69" s="7" t="inlineStr">
        <is>
          <t>식</t>
        </is>
      </c>
      <c r="D69" s="26" t="n">
        <v>1</v>
      </c>
      <c r="E69" s="9" t="n">
        <v>0</v>
      </c>
      <c r="F69" s="9">
        <f>TRUNC(E69*D69,0)</f>
        <v/>
      </c>
      <c r="G69" s="9" t="n">
        <v>0</v>
      </c>
      <c r="H69" s="9">
        <f>TRUNC(G69*D69,0)</f>
        <v/>
      </c>
      <c r="I69" s="9" t="n">
        <v>2321</v>
      </c>
      <c r="J69" s="9">
        <f>TRUNC(I69*D69,0)</f>
        <v/>
      </c>
      <c r="K69" s="9">
        <f>TRUNC(E69+G69+I69,0)</f>
        <v/>
      </c>
      <c r="L69" s="10">
        <f>TRUNC(F69+H69+J69,0)</f>
        <v/>
      </c>
    </row>
    <row r="70">
      <c r="A70" s="21" t="inlineStr">
        <is>
          <t>[ 소  계 ]</t>
        </is>
      </c>
      <c r="B70" s="27" t="n"/>
      <c r="C70" s="27" t="n"/>
      <c r="D70" s="27" t="n"/>
      <c r="E70" s="28" t="inlineStr"/>
      <c r="F70" s="22">
        <f>SUM(F57:F69)</f>
        <v/>
      </c>
      <c r="G70" s="28" t="inlineStr"/>
      <c r="H70" s="22">
        <f>SUM(H57:H69)</f>
        <v/>
      </c>
      <c r="I70" s="28" t="inlineStr"/>
      <c r="J70" s="22">
        <f>SUM(J57:J69)</f>
        <v/>
      </c>
      <c r="K70" s="28" t="inlineStr"/>
      <c r="L70" s="22">
        <f>SUM(L57:L69)</f>
        <v/>
      </c>
    </row>
  </sheetData>
  <mergeCells count="18">
    <mergeCell ref="A38:L38"/>
    <mergeCell ref="A37:D37"/>
    <mergeCell ref="A70:D70"/>
    <mergeCell ref="A22:D22"/>
    <mergeCell ref="G2:H2"/>
    <mergeCell ref="E2:F2"/>
    <mergeCell ref="K2:L2"/>
    <mergeCell ref="I2:J2"/>
    <mergeCell ref="A1:L1"/>
    <mergeCell ref="A5:L5"/>
    <mergeCell ref="A23:L23"/>
    <mergeCell ref="A55:D55"/>
    <mergeCell ref="D2:D3"/>
    <mergeCell ref="B2:B3"/>
    <mergeCell ref="A2:A3"/>
    <mergeCell ref="A56:L56"/>
    <mergeCell ref="C2:C3"/>
    <mergeCell ref="A4:L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2026-07-29T04:20:01Z</dcterms:created>
  <dcterms:modified xmlns:dcterms="http://purl.org/dc/terms/" xmlns:xsi="http://www.w3.org/2001/XMLSchema-instance" xsi:type="dcterms:W3CDTF">2026-07-29T04:20:01Z</dcterms:modified>
</cp:coreProperties>
</file>