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KangsanDesign\output\"/>
    </mc:Choice>
  </mc:AlternateContent>
  <xr:revisionPtr revIDLastSave="0" documentId="13_ncr:1_{D228D2EF-F4BC-44E8-8715-E0AB0C8C3D5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4대보험 계산기" sheetId="1" r:id="rId1"/>
  </sheets>
  <definedNames>
    <definedName name="_xlnm.Print_Area" localSheetId="0">'4대보험 계산기'!$A$1:$E$27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14" i="1"/>
  <c r="D13" i="1"/>
  <c r="C13" i="1"/>
  <c r="D11" i="1"/>
  <c r="D12" i="1" s="1"/>
  <c r="C11" i="1"/>
  <c r="C12" i="1" s="1"/>
  <c r="E5" i="1"/>
  <c r="D10" i="1" s="1"/>
  <c r="D16" i="1" s="1"/>
  <c r="C21" i="1" l="1"/>
  <c r="C20" i="1"/>
  <c r="C10" i="1"/>
  <c r="C16" i="1" s="1"/>
  <c r="C19" i="1" l="1"/>
  <c r="C18" i="1"/>
</calcChain>
</file>

<file path=xl/sharedStrings.xml><?xml version="1.0" encoding="utf-8"?>
<sst xmlns="http://schemas.openxmlformats.org/spreadsheetml/2006/main" count="39" uniqueCount="38">
  <si>
    <t>4대보험 · 장기요양 자동계산기</t>
  </si>
  <si>
    <t>노란칸(이름·생년월일·산정급여·산재요율)만 입력하면 자동 계산 · 2026년 요율 적용</t>
  </si>
  <si>
    <t>이 름</t>
  </si>
  <si>
    <t>생년월일 (6자리 YYMMDD)</t>
  </si>
  <si>
    <t>만나이</t>
  </si>
  <si>
    <t>산정급여 (보수월액)</t>
  </si>
  <si>
    <t>원/월</t>
  </si>
  <si>
    <t>산재보험 요율</t>
  </si>
  <si>
    <t>조선(선박건조·수리) 약2.4% +출퇴근재해 0.06% · 업종별 조정</t>
  </si>
  <si>
    <t>보험 종류</t>
  </si>
  <si>
    <t>요율(전체)</t>
  </si>
  <si>
    <t>근로자 부담</t>
  </si>
  <si>
    <t>사업주 부담</t>
  </si>
  <si>
    <t>비고</t>
  </si>
  <si>
    <t>국민연금</t>
  </si>
  <si>
    <t>근로자4.75%+사업주4.75%(만60세↑ 면제)</t>
  </si>
  <si>
    <t>건강보험</t>
  </si>
  <si>
    <t>근로자3.595%+사업주3.595%</t>
  </si>
  <si>
    <t>장기요양보험</t>
  </si>
  <si>
    <t>연동</t>
  </si>
  <si>
    <t>건강보험료의 13.14%(보수월액의 0.9448%)</t>
  </si>
  <si>
    <t>고용보험(실업급여)</t>
  </si>
  <si>
    <t>근로자0.9%+사업주0.9%</t>
  </si>
  <si>
    <t>고용보험(고용안정·직능)</t>
  </si>
  <si>
    <t>사업주만(150인 미만 0.25%)</t>
  </si>
  <si>
    <t>산재보험</t>
  </si>
  <si>
    <t>사업주 전액(업종별 요율)</t>
  </si>
  <si>
    <t>합계(월)</t>
  </si>
  <si>
    <t>근로자 공제 합계</t>
  </si>
  <si>
    <t>실수령액 (급여 − 공제)</t>
  </si>
  <si>
    <t>사업주 부담 합계</t>
  </si>
  <si>
    <t>회사 총 인건비 (급여 + 사업주분)</t>
  </si>
  <si>
    <t>※ 2026년 요율 적용: 국민연금 9.5% · 건강보험 7.19% · 장기요양 0.9448%(건보료의 13.14%) · 고용보험 실업급여 1.8%.</t>
  </si>
  <si>
    <t>※ 생년월일 6자리(YYMMDD) 입력 시 만나이 자동계산 → 만60세 이상 국민연금 자동 면제.</t>
  </si>
  <si>
    <t>※ 산재요율(B7)은 업종별로 다릅니다. 조선(선박건조·수리업)은 약 2.4%이며 출퇴근재해 0.06%가 별도 부과됩니다. 근로복지공단 고시 확인.</t>
  </si>
  <si>
    <t>※ 원 단위 10원 미만은 절사(ROUNDDOWN) 처리했습니다.</t>
  </si>
  <si>
    <t>박은영</t>
    <phoneticPr fontId="8" type="noConversion"/>
  </si>
  <si>
    <t>770806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</si>
</sst>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세&quot;"/>
  </numFmts>
  <fonts count="9">
    <font>
      <sz val="11"/>
      <color theme="1"/>
      <name val="맑은 고딕"/>
      <family val="2"/>
      <scheme val="minor"/>
    </font>
    <font>
      <b/>
      <sz val="14"/>
      <name val="맑은 고딕"/>
      <family val="3"/>
      <charset val="129"/>
    </font>
    <font>
      <sz val="11"/>
      <color rgb="FF888888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color rgb="FF888888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0"/>
      <name val="맑은 고딕"/>
      <family val="3"/>
      <charset val="129"/>
    </font>
    <font>
      <sz val="1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3C4"/>
      </patternFill>
    </fill>
    <fill>
      <patternFill patternType="solid">
        <fgColor rgb="FFEAF3FB"/>
      </patternFill>
    </fill>
    <fill>
      <patternFill patternType="solid">
        <fgColor rgb="FF2B2722"/>
      </patternFill>
    </fill>
    <fill>
      <patternFill patternType="solid">
        <fgColor rgb="FFEFE7D8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/>
    <xf numFmtId="49" fontId="0" fillId="2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176" fontId="0" fillId="3" borderId="1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right"/>
    </xf>
    <xf numFmtId="0" fontId="4" fillId="0" borderId="0" xfId="0" applyFont="1"/>
    <xf numFmtId="10" fontId="0" fillId="2" borderId="1" xfId="0" applyNumberFormat="1" applyFill="1" applyBorder="1" applyAlignment="1">
      <alignment horizontal="right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Border="1"/>
    <xf numFmtId="10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right"/>
    </xf>
    <xf numFmtId="0" fontId="6" fillId="0" borderId="1" xfId="0" applyFont="1" applyBorder="1"/>
    <xf numFmtId="0" fontId="0" fillId="0" borderId="1" xfId="0" applyBorder="1" applyAlignment="1">
      <alignment horizontal="center" vertical="center"/>
    </xf>
    <xf numFmtId="0" fontId="3" fillId="5" borderId="1" xfId="0" applyFont="1" applyFill="1" applyBorder="1"/>
    <xf numFmtId="0" fontId="0" fillId="5" borderId="1" xfId="0" applyFill="1" applyBorder="1"/>
    <xf numFmtId="3" fontId="3" fillId="5" borderId="1" xfId="0" applyNumberFormat="1" applyFont="1" applyFill="1" applyBorder="1" applyAlignment="1">
      <alignment horizontal="right"/>
    </xf>
    <xf numFmtId="3" fontId="0" fillId="0" borderId="0" xfId="0" applyNumberFormat="1" applyAlignment="1">
      <alignment horizontal="right"/>
    </xf>
    <xf numFmtId="3" fontId="3" fillId="3" borderId="0" xfId="0" applyNumberFormat="1" applyFont="1" applyFill="1" applyAlignment="1">
      <alignment horizontal="right"/>
    </xf>
    <xf numFmtId="3" fontId="3" fillId="5" borderId="0" xfId="0" applyNumberFormat="1" applyFont="1" applyFill="1" applyAlignment="1">
      <alignment horizontal="right"/>
    </xf>
    <xf numFmtId="0" fontId="7" fillId="0" borderId="0" xfId="0" applyFont="1"/>
    <xf numFmtId="0" fontId="0" fillId="0" borderId="0" xfId="0"/>
    <xf numFmtId="0" fontId="3" fillId="5" borderId="0" xfId="0" applyFont="1" applyFill="1"/>
    <xf numFmtId="0" fontId="0" fillId="5" borderId="0" xfId="0" applyFill="1"/>
    <xf numFmtId="0" fontId="4" fillId="0" borderId="0" xfId="0" applyFont="1"/>
    <xf numFmtId="0" fontId="2" fillId="0" borderId="0" xfId="0" applyFont="1"/>
    <xf numFmtId="0" fontId="3" fillId="3" borderId="0" xfId="0" applyFont="1" applyFill="1"/>
    <xf numFmtId="0" fontId="0" fillId="3" borderId="0" xfId="0" applyFill="1"/>
    <xf numFmtId="0" fontId="1" fillId="0" borderId="0" xfId="0" applyFont="1"/>
    <xf numFmtId="0" fontId="0" fillId="2" borderId="1" xfId="0" applyFill="1" applyBorder="1" applyAlignment="1">
      <alignment horizontal="center" vertical="center"/>
    </xf>
    <xf numFmtId="0" fontId="0" fillId="0" borderId="2" xfId="0" applyBorder="1"/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workbookViewId="0">
      <selection activeCell="L18" sqref="L18"/>
    </sheetView>
  </sheetViews>
  <sheetFormatPr defaultRowHeight="17.399999999999999"/>
  <cols>
    <col min="1" max="1" width="22" customWidth="1"/>
    <col min="2" max="4" width="16" customWidth="1"/>
    <col min="5" max="5" width="28" customWidth="1"/>
  </cols>
  <sheetData>
    <row r="1" spans="1:5" ht="21">
      <c r="A1" s="28" t="s">
        <v>0</v>
      </c>
      <c r="B1" s="21"/>
      <c r="C1" s="21"/>
      <c r="D1" s="21"/>
      <c r="E1" s="21"/>
    </row>
    <row r="2" spans="1:5">
      <c r="A2" s="25" t="s">
        <v>1</v>
      </c>
      <c r="B2" s="21"/>
      <c r="C2" s="21"/>
      <c r="D2" s="21"/>
      <c r="E2" s="21"/>
    </row>
    <row r="4" spans="1:5">
      <c r="A4" s="1" t="s">
        <v>2</v>
      </c>
      <c r="B4" s="29" t="s">
        <v>36</v>
      </c>
      <c r="C4" s="30"/>
    </row>
    <row r="5" spans="1:5">
      <c r="A5" s="1" t="s">
        <v>3</v>
      </c>
      <c r="B5" s="2" t="s">
        <v>37</v>
      </c>
      <c r="D5" s="3" t="s">
        <v>4</v>
      </c>
      <c r="E5" s="4">
        <f ca="1">DATEDIF(DATE((IF(VALUE(LEFT($B$5,2))&lt;=30,2000,1900)+VALUE(LEFT($B$5,2))),VALUE(MID($B$5,3,2)),VALUE(MID($B$5,5,2))),TODAY(),"Y")</f>
        <v>48</v>
      </c>
    </row>
    <row r="6" spans="1:5">
      <c r="A6" s="1" t="s">
        <v>5</v>
      </c>
      <c r="B6" s="5">
        <v>3150000</v>
      </c>
      <c r="C6" s="6" t="s">
        <v>6</v>
      </c>
    </row>
    <row r="7" spans="1:5">
      <c r="A7" s="1" t="s">
        <v>7</v>
      </c>
      <c r="B7" s="7">
        <v>2.4E-2</v>
      </c>
      <c r="C7" s="24" t="s">
        <v>8</v>
      </c>
      <c r="D7" s="21"/>
      <c r="E7" s="21"/>
    </row>
    <row r="9" spans="1:5">
      <c r="A9" s="8" t="s">
        <v>9</v>
      </c>
      <c r="B9" s="8" t="s">
        <v>10</v>
      </c>
      <c r="C9" s="8" t="s">
        <v>11</v>
      </c>
      <c r="D9" s="8" t="s">
        <v>12</v>
      </c>
      <c r="E9" s="8" t="s">
        <v>13</v>
      </c>
    </row>
    <row r="10" spans="1:5">
      <c r="A10" s="9" t="s">
        <v>14</v>
      </c>
      <c r="B10" s="10">
        <v>9.5000000000000001E-2</v>
      </c>
      <c r="C10" s="11">
        <f ca="1">ROUNDDOWN($B$6*0.0475,-1)*IF($E$5&lt;60,1,0)</f>
        <v>149620</v>
      </c>
      <c r="D10" s="11">
        <f ca="1">ROUNDDOWN($B$6*0.0475,-1)*IF($E$5&lt;60,1,0)</f>
        <v>149620</v>
      </c>
      <c r="E10" s="12" t="s">
        <v>15</v>
      </c>
    </row>
    <row r="11" spans="1:5">
      <c r="A11" s="9" t="s">
        <v>16</v>
      </c>
      <c r="B11" s="10">
        <v>7.1900000000000006E-2</v>
      </c>
      <c r="C11" s="11">
        <f>ROUNDDOWN($B$6*0.03595,-1)</f>
        <v>113240</v>
      </c>
      <c r="D11" s="11">
        <f>ROUNDDOWN($B$6*0.03595,-1)</f>
        <v>113240</v>
      </c>
      <c r="E11" s="12" t="s">
        <v>17</v>
      </c>
    </row>
    <row r="12" spans="1:5">
      <c r="A12" s="9" t="s">
        <v>18</v>
      </c>
      <c r="B12" s="13" t="s">
        <v>19</v>
      </c>
      <c r="C12" s="11">
        <f>ROUNDDOWN(C11*0.1314,-1)</f>
        <v>14870</v>
      </c>
      <c r="D12" s="11">
        <f>ROUNDDOWN(D11*0.1314,-1)</f>
        <v>14870</v>
      </c>
      <c r="E12" s="12" t="s">
        <v>20</v>
      </c>
    </row>
    <row r="13" spans="1:5">
      <c r="A13" s="9" t="s">
        <v>21</v>
      </c>
      <c r="B13" s="10">
        <v>1.7999999999999999E-2</v>
      </c>
      <c r="C13" s="11">
        <f>ROUNDDOWN($B$6*0.009,-1)</f>
        <v>28350</v>
      </c>
      <c r="D13" s="11">
        <f>ROUNDDOWN($B$6*0.009,-1)</f>
        <v>28350</v>
      </c>
      <c r="E13" s="12" t="s">
        <v>22</v>
      </c>
    </row>
    <row r="14" spans="1:5">
      <c r="A14" s="9" t="s">
        <v>23</v>
      </c>
      <c r="B14" s="10">
        <v>2.5000000000000001E-3</v>
      </c>
      <c r="C14" s="11">
        <v>0</v>
      </c>
      <c r="D14" s="11">
        <f>ROUNDDOWN($B$6*0.0025,-1)</f>
        <v>7870</v>
      </c>
      <c r="E14" s="12" t="s">
        <v>24</v>
      </c>
    </row>
    <row r="15" spans="1:5">
      <c r="A15" s="9" t="s">
        <v>25</v>
      </c>
      <c r="B15" s="13" t="s">
        <v>19</v>
      </c>
      <c r="C15" s="11">
        <v>0</v>
      </c>
      <c r="D15" s="11">
        <f>ROUNDDOWN($B$6*$B$7,-1)</f>
        <v>75600</v>
      </c>
      <c r="E15" s="12" t="s">
        <v>26</v>
      </c>
    </row>
    <row r="16" spans="1:5">
      <c r="A16" s="14" t="s">
        <v>27</v>
      </c>
      <c r="B16" s="15"/>
      <c r="C16" s="16">
        <f ca="1">SUM(C10:C15)</f>
        <v>306080</v>
      </c>
      <c r="D16" s="16">
        <f ca="1">SUM(D10:D15)</f>
        <v>389550</v>
      </c>
      <c r="E16" s="15"/>
    </row>
    <row r="18" spans="1:5">
      <c r="A18" s="20" t="s">
        <v>28</v>
      </c>
      <c r="B18" s="21"/>
      <c r="C18" s="17">
        <f ca="1">C16</f>
        <v>306080</v>
      </c>
    </row>
    <row r="19" spans="1:5">
      <c r="A19" s="26" t="s">
        <v>29</v>
      </c>
      <c r="B19" s="27"/>
      <c r="C19" s="18">
        <f ca="1">$B$6-C16</f>
        <v>2843920</v>
      </c>
    </row>
    <row r="20" spans="1:5">
      <c r="A20" s="20" t="s">
        <v>30</v>
      </c>
      <c r="B20" s="21"/>
      <c r="C20" s="17">
        <f ca="1">D16</f>
        <v>389550</v>
      </c>
    </row>
    <row r="21" spans="1:5">
      <c r="A21" s="22" t="s">
        <v>31</v>
      </c>
      <c r="B21" s="23"/>
      <c r="C21" s="19">
        <f ca="1">$B$6+D16</f>
        <v>3539550</v>
      </c>
    </row>
    <row r="23" spans="1:5">
      <c r="A23" s="24" t="s">
        <v>32</v>
      </c>
      <c r="B23" s="21"/>
      <c r="C23" s="21"/>
      <c r="D23" s="21"/>
      <c r="E23" s="21"/>
    </row>
    <row r="24" spans="1:5">
      <c r="A24" s="24" t="s">
        <v>33</v>
      </c>
      <c r="B24" s="21"/>
      <c r="C24" s="21"/>
      <c r="D24" s="21"/>
      <c r="E24" s="21"/>
    </row>
    <row r="25" spans="1:5">
      <c r="A25" s="24" t="s">
        <v>34</v>
      </c>
      <c r="B25" s="21"/>
      <c r="C25" s="21"/>
      <c r="D25" s="21"/>
      <c r="E25" s="21"/>
    </row>
    <row r="26" spans="1:5">
      <c r="A26" s="24" t="s">
        <v>35</v>
      </c>
      <c r="B26" s="21"/>
      <c r="C26" s="21"/>
      <c r="D26" s="21"/>
      <c r="E26" s="21"/>
    </row>
  </sheetData>
  <mergeCells count="12">
    <mergeCell ref="A1:E1"/>
    <mergeCell ref="A23:E23"/>
    <mergeCell ref="A18:B18"/>
    <mergeCell ref="C7:E7"/>
    <mergeCell ref="B4:C4"/>
    <mergeCell ref="A20:B20"/>
    <mergeCell ref="A21:B21"/>
    <mergeCell ref="A26:E26"/>
    <mergeCell ref="A24:E24"/>
    <mergeCell ref="A2:E2"/>
    <mergeCell ref="A19:B19"/>
    <mergeCell ref="A25:E25"/>
  </mergeCells>
  <phoneticPr fontId="8" type="noConversion"/>
  <pageMargins left="0.4" right="0.4" top="0.6" bottom="0.5" header="0.2" footer="0.2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4대보험 계산기</vt:lpstr>
      <vt:lpstr>'4대보험 계산기'!Print_Area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영호 이</cp:lastModifiedBy>
  <cp:lastPrinted>2026-06-17T02:41:16Z</cp:lastPrinted>
  <dcterms:created xsi:type="dcterms:W3CDTF">2026-06-17T02:35:43Z</dcterms:created>
  <dcterms:modified xsi:type="dcterms:W3CDTF">2026-06-17T02:41:20Z</dcterms:modified>
</cp:coreProperties>
</file>