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대보험 계산기" sheetId="1" state="visible" r:id="rId1"/>
  </sheets>
  <definedNames>
    <definedName name="_xlnm.Print_Area" localSheetId="0">'4대보험 계산기'!$A$1:$E$27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&quot;세&quot;"/>
  </numFmts>
  <fonts count="8">
    <font>
      <name val="Calibri"/>
      <family val="2"/>
      <color theme="1"/>
      <sz val="11"/>
      <scheme val="minor"/>
    </font>
    <font>
      <b val="1"/>
      <sz val="14"/>
    </font>
    <font>
      <color rgb="00888888"/>
    </font>
    <font>
      <b val="1"/>
    </font>
    <font>
      <color rgb="00888888"/>
      <sz val="10"/>
    </font>
    <font>
      <b val="1"/>
      <color rgb="00FFFFFF"/>
    </font>
    <font>
      <sz val="10"/>
    </font>
    <font/>
  </fonts>
  <fills count="6">
    <fill>
      <patternFill/>
    </fill>
    <fill>
      <patternFill patternType="gray125"/>
    </fill>
    <fill>
      <patternFill patternType="solid">
        <fgColor rgb="00FFF3C4"/>
      </patternFill>
    </fill>
    <fill>
      <patternFill patternType="solid">
        <fgColor rgb="00EAF3FB"/>
      </patternFill>
    </fill>
    <fill>
      <patternFill patternType="solid">
        <fgColor rgb="002B2722"/>
      </patternFill>
    </fill>
    <fill>
      <patternFill patternType="solid">
        <fgColor rgb="00EFE7D8"/>
      </patternFill>
    </fill>
  </fills>
  <borders count="5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0" fillId="2" borderId="1" applyAlignment="1" pivotButton="0" quotePrefix="0" xfId="0">
      <alignment horizontal="center" vertical="center"/>
    </xf>
    <xf numFmtId="0" fontId="0" fillId="0" borderId="4" pivotButton="0" quotePrefix="0" xfId="0"/>
    <xf numFmtId="49" fontId="0" fillId="2" borderId="1" applyAlignment="1" pivotButton="0" quotePrefix="0" xfId="0">
      <alignment horizontal="center" vertical="center"/>
    </xf>
    <xf numFmtId="0" fontId="3" fillId="0" borderId="0" applyAlignment="1" pivotButton="0" quotePrefix="0" xfId="0">
      <alignment horizontal="right"/>
    </xf>
    <xf numFmtId="164" fontId="0" fillId="3" borderId="1" applyAlignment="1" pivotButton="0" quotePrefix="0" xfId="0">
      <alignment horizontal="center" vertical="center"/>
    </xf>
    <xf numFmtId="3" fontId="0" fillId="2" borderId="1" applyAlignment="1" pivotButton="0" quotePrefix="0" xfId="0">
      <alignment horizontal="right"/>
    </xf>
    <xf numFmtId="0" fontId="4" fillId="0" borderId="0" pivotButton="0" quotePrefix="0" xfId="0"/>
    <xf numFmtId="10" fontId="0" fillId="2" borderId="1" applyAlignment="1" pivotButton="0" quotePrefix="0" xfId="0">
      <alignment horizontal="right"/>
    </xf>
    <xf numFmtId="0" fontId="5" fillId="4" borderId="1" applyAlignment="1" pivotButton="0" quotePrefix="0" xfId="0">
      <alignment horizontal="center" vertical="center"/>
    </xf>
    <xf numFmtId="0" fontId="0" fillId="0" borderId="1" pivotButton="0" quotePrefix="0" xfId="0"/>
    <xf numFmtId="10" fontId="0" fillId="0" borderId="1" applyAlignment="1" pivotButton="0" quotePrefix="0" xfId="0">
      <alignment horizontal="center" vertical="center"/>
    </xf>
    <xf numFmtId="3" fontId="0" fillId="0" borderId="1" applyAlignment="1" pivotButton="0" quotePrefix="0" xfId="0">
      <alignment horizontal="right"/>
    </xf>
    <xf numFmtId="0" fontId="6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3" fillId="5" borderId="1" pivotButton="0" quotePrefix="0" xfId="0"/>
    <xf numFmtId="0" fontId="0" fillId="5" borderId="1" pivotButton="0" quotePrefix="0" xfId="0"/>
    <xf numFmtId="3" fontId="3" fillId="5" borderId="1" applyAlignment="1" pivotButton="0" quotePrefix="0" xfId="0">
      <alignment horizontal="right"/>
    </xf>
    <xf numFmtId="0" fontId="7" fillId="0" borderId="0" pivotButton="0" quotePrefix="0" xfId="0"/>
    <xf numFmtId="3" fontId="0" fillId="0" borderId="0" applyAlignment="1" pivotButton="0" quotePrefix="0" xfId="0">
      <alignment horizontal="right"/>
    </xf>
    <xf numFmtId="0" fontId="3" fillId="3" borderId="0" pivotButton="0" quotePrefix="0" xfId="0"/>
    <xf numFmtId="0" fontId="0" fillId="3" borderId="0" pivotButton="0" quotePrefix="0" xfId="0"/>
    <xf numFmtId="3" fontId="3" fillId="3" borderId="0" applyAlignment="1" pivotButton="0" quotePrefix="0" xfId="0">
      <alignment horizontal="right"/>
    </xf>
    <xf numFmtId="0" fontId="3" fillId="5" borderId="0" pivotButton="0" quotePrefix="0" xfId="0"/>
    <xf numFmtId="0" fontId="0" fillId="5" borderId="0" pivotButton="0" quotePrefix="0" xfId="0"/>
    <xf numFmtId="3" fontId="3" fillId="5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26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  <col width="26" customWidth="1" min="5" max="5"/>
  </cols>
  <sheetData>
    <row r="1">
      <c r="A1" s="1" t="inlineStr">
        <is>
          <t>4대보험 · 장기요양 자동계산기</t>
        </is>
      </c>
    </row>
    <row r="2">
      <c r="A2" s="2" t="inlineStr">
        <is>
          <t>노란칸(이름·생년월일·산정급여·산재요율)만 입력하면 자동 계산 · 2025년 요율</t>
        </is>
      </c>
    </row>
    <row r="4">
      <c r="A4" s="3" t="inlineStr">
        <is>
          <t>이 름</t>
        </is>
      </c>
      <c r="B4" s="4" t="inlineStr">
        <is>
          <t>홍길동</t>
        </is>
      </c>
      <c r="C4" s="5" t="n"/>
    </row>
    <row r="5">
      <c r="A5" s="3" t="inlineStr">
        <is>
          <t>생년월일 (6자리 YYMMDD)</t>
        </is>
      </c>
      <c r="B5" s="6" t="inlineStr">
        <is>
          <t>770806</t>
        </is>
      </c>
      <c r="D5" s="7" t="inlineStr">
        <is>
          <t>만나이</t>
        </is>
      </c>
      <c r="E5" s="8">
        <f>DATEDIF(DATE((IF(VALUE(LEFT($B$5,2))&lt;=30,2000,1900)+VALUE(LEFT($B$5,2))),VALUE(MID($B$5,3,2)),VALUE(MID($B$5,5,2))),TODAY(),"Y")</f>
        <v/>
      </c>
    </row>
    <row r="6">
      <c r="A6" s="3" t="inlineStr">
        <is>
          <t>산정급여 (보수월액)</t>
        </is>
      </c>
      <c r="B6" s="9" t="n">
        <v>3000000</v>
      </c>
      <c r="C6" s="10" t="inlineStr">
        <is>
          <t>원/월</t>
        </is>
      </c>
    </row>
    <row r="7">
      <c r="A7" s="3" t="inlineStr">
        <is>
          <t>산재보험 요율</t>
        </is>
      </c>
      <c r="B7" s="11" t="n">
        <v>0.024</v>
      </c>
      <c r="C7" s="10" t="inlineStr">
        <is>
          <t>조선(선박건조·수리) 약2.4% · 업종별 조정</t>
        </is>
      </c>
    </row>
    <row r="9">
      <c r="A9" s="12" t="inlineStr">
        <is>
          <t>보험 종류</t>
        </is>
      </c>
      <c r="B9" s="12" t="inlineStr">
        <is>
          <t>요율(전체)</t>
        </is>
      </c>
      <c r="C9" s="12" t="inlineStr">
        <is>
          <t>근로자 부담</t>
        </is>
      </c>
      <c r="D9" s="12" t="inlineStr">
        <is>
          <t>사업주 부담</t>
        </is>
      </c>
      <c r="E9" s="12" t="inlineStr">
        <is>
          <t>비고</t>
        </is>
      </c>
    </row>
    <row r="10">
      <c r="A10" s="13" t="inlineStr">
        <is>
          <t>국민연금</t>
        </is>
      </c>
      <c r="B10" s="14" t="n">
        <v>0.09</v>
      </c>
      <c r="C10" s="15">
        <f>ROUNDDOWN($B$6*0.045,-1)*IF($E$5&lt;60,1,0)</f>
        <v/>
      </c>
      <c r="D10" s="15">
        <f>ROUNDDOWN($B$6*0.045,-1)*IF($E$5&lt;60,1,0)</f>
        <v/>
      </c>
      <c r="E10" s="16" t="inlineStr">
        <is>
          <t>근로자4.5%+사업주4.5%(만60세↑ 면제)</t>
        </is>
      </c>
    </row>
    <row r="11">
      <c r="A11" s="13" t="inlineStr">
        <is>
          <t>건강보험</t>
        </is>
      </c>
      <c r="B11" s="14" t="n">
        <v>0.0709</v>
      </c>
      <c r="C11" s="15">
        <f>ROUNDDOWN($B$6*0.03545,-1)</f>
        <v/>
      </c>
      <c r="D11" s="15">
        <f>ROUNDDOWN($B$6*0.03545,-1)</f>
        <v/>
      </c>
      <c r="E11" s="16" t="inlineStr">
        <is>
          <t>근로자3.545%+사업주3.545%</t>
        </is>
      </c>
    </row>
    <row r="12">
      <c r="A12" s="13" t="inlineStr">
        <is>
          <t>장기요양보험</t>
        </is>
      </c>
      <c r="B12" s="17" t="inlineStr">
        <is>
          <t>연동</t>
        </is>
      </c>
      <c r="C12" s="15">
        <f>ROUNDDOWN(C11*0.1295,-1)</f>
        <v/>
      </c>
      <c r="D12" s="15">
        <f>ROUNDDOWN(D11*0.1295,-1)</f>
        <v/>
      </c>
      <c r="E12" s="16" t="inlineStr">
        <is>
          <t>건강보험료의 12.95%</t>
        </is>
      </c>
    </row>
    <row r="13">
      <c r="A13" s="13" t="inlineStr">
        <is>
          <t>고용보험(실업급여)</t>
        </is>
      </c>
      <c r="B13" s="14" t="n">
        <v>0.018</v>
      </c>
      <c r="C13" s="15">
        <f>ROUNDDOWN($B$6*0.009,-1)</f>
        <v/>
      </c>
      <c r="D13" s="15">
        <f>ROUNDDOWN($B$6*0.009,-1)</f>
        <v/>
      </c>
      <c r="E13" s="16" t="inlineStr">
        <is>
          <t>근로자0.9%+사업주0.9%</t>
        </is>
      </c>
    </row>
    <row r="14">
      <c r="A14" s="13" t="inlineStr">
        <is>
          <t>고용보험(고용안정·직능)</t>
        </is>
      </c>
      <c r="B14" s="14" t="n">
        <v>0.0025</v>
      </c>
      <c r="C14" s="15" t="n">
        <v>0</v>
      </c>
      <c r="D14" s="15">
        <f>ROUNDDOWN($B$6*0.0025,-1)</f>
        <v/>
      </c>
      <c r="E14" s="16" t="inlineStr">
        <is>
          <t>사업주만(150인 미만 0.25%)</t>
        </is>
      </c>
    </row>
    <row r="15">
      <c r="A15" s="13" t="inlineStr">
        <is>
          <t>산재보험</t>
        </is>
      </c>
      <c r="B15" s="17" t="inlineStr">
        <is>
          <t>연동</t>
        </is>
      </c>
      <c r="C15" s="15" t="n">
        <v>0</v>
      </c>
      <c r="D15" s="15">
        <f>ROUNDDOWN($B$6*$B$7,-1)</f>
        <v/>
      </c>
      <c r="E15" s="16" t="inlineStr">
        <is>
          <t>사업주 전액(업종별 요율)</t>
        </is>
      </c>
    </row>
    <row r="16">
      <c r="A16" s="18" t="inlineStr">
        <is>
          <t>합계(월)</t>
        </is>
      </c>
      <c r="B16" s="19" t="n"/>
      <c r="C16" s="20">
        <f>SUM(C10:C15)</f>
        <v/>
      </c>
      <c r="D16" s="20">
        <f>SUM(D10:D15)</f>
        <v/>
      </c>
      <c r="E16" s="19" t="n"/>
    </row>
    <row r="18">
      <c r="A18" s="21" t="inlineStr">
        <is>
          <t>근로자 공제 합계</t>
        </is>
      </c>
      <c r="C18" s="22">
        <f>C16</f>
        <v/>
      </c>
    </row>
    <row r="19">
      <c r="A19" s="23" t="inlineStr">
        <is>
          <t>실수령액 (급여 − 공제)</t>
        </is>
      </c>
      <c r="B19" s="24" t="n"/>
      <c r="C19" s="25">
        <f>$B$6-C16</f>
        <v/>
      </c>
    </row>
    <row r="20">
      <c r="A20" s="21" t="inlineStr">
        <is>
          <t>사업주 부담 합계</t>
        </is>
      </c>
      <c r="C20" s="22">
        <f>D16</f>
        <v/>
      </c>
    </row>
    <row r="21">
      <c r="A21" s="26" t="inlineStr">
        <is>
          <t>회사 총 인건비 (급여 + 사업주분)</t>
        </is>
      </c>
      <c r="B21" s="27" t="n"/>
      <c r="C21" s="28">
        <f>$B$6+D16</f>
        <v/>
      </c>
    </row>
    <row r="23">
      <c r="A23" s="10" t="inlineStr">
        <is>
          <t>※ 생년월일은 6자리(YYMMDD)로 입력하면 만나이가 자동 계산되어 만60세 이상 국민연금 면제가 자동 반영됩니다.</t>
        </is>
      </c>
    </row>
    <row r="24">
      <c r="A24" s="10" t="inlineStr">
        <is>
          <t>※ 요율은 2025년 기준입니다. 2026년 건강보험·장기요양 요율 조정 시 수식의 요율을 갱신하세요.</t>
        </is>
      </c>
    </row>
    <row r="25">
      <c r="A25" s="10" t="inlineStr">
        <is>
          <t>※ 산재요율(B7)은 업종별로 다릅니다. 조선(선박건조·수리업)은 약 2.4% — 근로복지공단 고시 확인.</t>
        </is>
      </c>
    </row>
    <row r="26">
      <c r="A26" s="10" t="inlineStr">
        <is>
          <t>※ 원 단위 10원 미만은 절사(ROUNDDOWN) 처리했습니다.</t>
        </is>
      </c>
    </row>
  </sheetData>
  <mergeCells count="12">
    <mergeCell ref="A20:B20"/>
    <mergeCell ref="A21:B21"/>
    <mergeCell ref="A26:E26"/>
    <mergeCell ref="A24:E24"/>
    <mergeCell ref="A2:E2"/>
    <mergeCell ref="A19:B19"/>
    <mergeCell ref="A25:E25"/>
    <mergeCell ref="A1:E1"/>
    <mergeCell ref="A23:E23"/>
    <mergeCell ref="A18:B18"/>
    <mergeCell ref="C7:E7"/>
    <mergeCell ref="B4:C4"/>
  </mergeCells>
  <pageMargins left="0.4" right="0.4" top="0.6" bottom="0.5" header="0.2" footer="0.2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2026-06-17T02:31:14Z</dcterms:created>
  <dcterms:modified xmlns:dcterms="http://purl.org/dc/terms/" xmlns:xsi="http://www.w3.org/2001/XMLSchema-instance" xsi:type="dcterms:W3CDTF">2026-06-17T02:31:14Z</dcterms:modified>
</cp:coreProperties>
</file>